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240" windowWidth="5250" windowHeight="3285" tabRatio="933" activeTab="1"/>
  </bookViews>
  <sheets>
    <sheet name="DR" sheetId="5" r:id="rId1"/>
    <sheet name="Balanco" sheetId="6" r:id="rId2"/>
    <sheet name="Folha1" sheetId="7" r:id="rId3"/>
    <sheet name="Folha2" sheetId="8" r:id="rId4"/>
  </sheets>
  <calcPr calcId="144525"/>
</workbook>
</file>

<file path=xl/calcChain.xml><?xml version="1.0" encoding="utf-8"?>
<calcChain xmlns="http://schemas.openxmlformats.org/spreadsheetml/2006/main">
  <c r="E123" i="6" l="1"/>
  <c r="E104" i="6"/>
  <c r="E98" i="6"/>
  <c r="E95" i="6" s="1"/>
  <c r="E96" i="6"/>
  <c r="E11" i="6"/>
  <c r="E71" i="6"/>
  <c r="E28" i="6"/>
  <c r="E33" i="6"/>
  <c r="F71" i="6"/>
  <c r="F65" i="6"/>
  <c r="F58" i="6"/>
  <c r="F54" i="6"/>
  <c r="F33" i="6"/>
  <c r="F28" i="6"/>
  <c r="F11" i="6"/>
  <c r="F10" i="6" s="1"/>
  <c r="F159" i="6"/>
  <c r="F152" i="6"/>
  <c r="F165" i="6" s="1"/>
  <c r="F140" i="6"/>
  <c r="F148" i="6" s="1"/>
  <c r="F132" i="6"/>
  <c r="F125" i="6"/>
  <c r="F123" i="6"/>
  <c r="F110" i="6"/>
  <c r="F108" i="6"/>
  <c r="F104" i="6"/>
  <c r="F103" i="6"/>
  <c r="F102" i="6" s="1"/>
  <c r="F96" i="6"/>
  <c r="F95" i="6" s="1"/>
  <c r="F18" i="5"/>
  <c r="F9" i="5"/>
  <c r="F29" i="5" s="1"/>
  <c r="F34" i="5" s="1"/>
  <c r="F40" i="5" s="1"/>
  <c r="F44" i="5" s="1"/>
  <c r="F21" i="6" l="1"/>
  <c r="F35" i="6" s="1"/>
  <c r="F78" i="6"/>
  <c r="F80" i="6" s="1"/>
  <c r="F124" i="6"/>
  <c r="F118" i="6"/>
  <c r="F114" i="6" s="1"/>
  <c r="E170" i="6"/>
  <c r="F128" i="6" l="1"/>
  <c r="E124" i="6"/>
  <c r="E125" i="6" l="1"/>
  <c r="E108" i="6"/>
  <c r="E103" i="6"/>
  <c r="F167" i="6"/>
  <c r="E187" i="6" l="1"/>
  <c r="F186" i="6"/>
  <c r="F191" i="6"/>
  <c r="E21" i="6" l="1"/>
  <c r="E10" i="6"/>
  <c r="E169" i="6"/>
  <c r="E159" i="6"/>
  <c r="E65" i="6"/>
  <c r="E54" i="6"/>
  <c r="E196" i="6" s="1"/>
  <c r="E186" i="6"/>
  <c r="E185" i="6"/>
  <c r="F187" i="6"/>
  <c r="E152" i="6"/>
  <c r="E132" i="6"/>
  <c r="E140" i="6"/>
  <c r="E148" i="6" s="1"/>
  <c r="E110" i="6"/>
  <c r="E58" i="6"/>
  <c r="E9" i="5"/>
  <c r="E18" i="5"/>
  <c r="AF705" i="6"/>
  <c r="AG705" i="6" s="1"/>
  <c r="AF704" i="6"/>
  <c r="AG704" i="6" s="1"/>
  <c r="AF703" i="6"/>
  <c r="AF702" i="6"/>
  <c r="AF701" i="6"/>
  <c r="AF683" i="6"/>
  <c r="AF684" i="6"/>
  <c r="AG684" i="6" s="1"/>
  <c r="AF685" i="6"/>
  <c r="AG685" i="6" s="1"/>
  <c r="AH685" i="6" s="1"/>
  <c r="AF686" i="6"/>
  <c r="AG686" i="6" s="1"/>
  <c r="AH686" i="6" s="1"/>
  <c r="AF687" i="6"/>
  <c r="AG687" i="6" s="1"/>
  <c r="AF688" i="6"/>
  <c r="AG688" i="6" s="1"/>
  <c r="AF689" i="6"/>
  <c r="AF690" i="6"/>
  <c r="AF691" i="6"/>
  <c r="AF692" i="6"/>
  <c r="AG692" i="6" s="1"/>
  <c r="AH692" i="6" s="1"/>
  <c r="AF693" i="6"/>
  <c r="AG693" i="6"/>
  <c r="AF694" i="6"/>
  <c r="AG694" i="6" s="1"/>
  <c r="AH694" i="6" s="1"/>
  <c r="AF695" i="6"/>
  <c r="AG695" i="6" s="1"/>
  <c r="AF696" i="6"/>
  <c r="AG696" i="6" s="1"/>
  <c r="AH696" i="6" s="1"/>
  <c r="AF697" i="6"/>
  <c r="AF698" i="6"/>
  <c r="AF699" i="6"/>
  <c r="AG699" i="6" s="1"/>
  <c r="AH699" i="6" s="1"/>
  <c r="AF700" i="6"/>
  <c r="AF77" i="5"/>
  <c r="AG77" i="5" s="1"/>
  <c r="AF76" i="5"/>
  <c r="AG76" i="5" s="1"/>
  <c r="AF75" i="5"/>
  <c r="AG75" i="5" s="1"/>
  <c r="AF74" i="5"/>
  <c r="AF73" i="5"/>
  <c r="AF55" i="5"/>
  <c r="AF56" i="5"/>
  <c r="AG56" i="5" s="1"/>
  <c r="AF57" i="5"/>
  <c r="AG57" i="5" s="1"/>
  <c r="AH57" i="5" s="1"/>
  <c r="AF58" i="5"/>
  <c r="AG58" i="5" s="1"/>
  <c r="AH58" i="5" s="1"/>
  <c r="AF59" i="5"/>
  <c r="AG59" i="5" s="1"/>
  <c r="AF60" i="5"/>
  <c r="AG60" i="5" s="1"/>
  <c r="AF61" i="5"/>
  <c r="AF62" i="5"/>
  <c r="AG62" i="5" s="1"/>
  <c r="AF63" i="5"/>
  <c r="AF64" i="5"/>
  <c r="AG64" i="5" s="1"/>
  <c r="AH64" i="5" s="1"/>
  <c r="AF65" i="5"/>
  <c r="AG65" i="5" s="1"/>
  <c r="AH65" i="5" s="1"/>
  <c r="AF66" i="5"/>
  <c r="AG66" i="5" s="1"/>
  <c r="AF67" i="5"/>
  <c r="AG67" i="5" s="1"/>
  <c r="AF68" i="5"/>
  <c r="AG68" i="5" s="1"/>
  <c r="AF69" i="5"/>
  <c r="AF70" i="5"/>
  <c r="AF71" i="5"/>
  <c r="AG71" i="5" s="1"/>
  <c r="AF72" i="5"/>
  <c r="AG69" i="5"/>
  <c r="AH69" i="5" s="1"/>
  <c r="AI69" i="5" s="1"/>
  <c r="AJ69" i="5" s="1"/>
  <c r="AG61" i="5"/>
  <c r="AH61" i="5" s="1"/>
  <c r="AG701" i="6"/>
  <c r="AH701" i="6" s="1"/>
  <c r="AG73" i="5"/>
  <c r="AH73" i="5" s="1"/>
  <c r="AG698" i="6"/>
  <c r="AG74" i="5"/>
  <c r="AH74" i="5" s="1"/>
  <c r="AG700" i="6"/>
  <c r="AG697" i="6"/>
  <c r="AG689" i="6"/>
  <c r="AG691" i="6"/>
  <c r="AG702" i="6"/>
  <c r="AH702" i="6" s="1"/>
  <c r="AH697" i="6"/>
  <c r="AI697" i="6" s="1"/>
  <c r="AH700" i="6"/>
  <c r="AI700" i="6" s="1"/>
  <c r="AH691" i="6"/>
  <c r="AI691" i="6" s="1"/>
  <c r="AJ700" i="6" l="1"/>
  <c r="AK700" i="6" s="1"/>
  <c r="AJ689" i="6"/>
  <c r="AK689" i="6" s="1"/>
  <c r="AL689" i="6" s="1"/>
  <c r="AH689" i="6"/>
  <c r="AI689" i="6" s="1"/>
  <c r="AH72" i="5"/>
  <c r="AH70" i="5"/>
  <c r="AG72" i="5"/>
  <c r="AG70" i="5"/>
  <c r="AH693" i="6"/>
  <c r="E167" i="6"/>
  <c r="E118" i="6" s="1"/>
  <c r="AK691" i="6"/>
  <c r="AH71" i="5"/>
  <c r="AI71" i="5" s="1"/>
  <c r="AJ691" i="6"/>
  <c r="AG703" i="6"/>
  <c r="AH703" i="6" s="1"/>
  <c r="AH76" i="5"/>
  <c r="AG690" i="6"/>
  <c r="AH690" i="6" s="1"/>
  <c r="AG63" i="5"/>
  <c r="AH63" i="5" s="1"/>
  <c r="AH62" i="5"/>
  <c r="AH704" i="6"/>
  <c r="E165" i="6"/>
  <c r="F180" i="6"/>
  <c r="AI693" i="6"/>
  <c r="F195" i="6"/>
  <c r="E102" i="6"/>
  <c r="AK69" i="5"/>
  <c r="AL69" i="5" s="1"/>
  <c r="AI692" i="6"/>
  <c r="AJ692" i="6" s="1"/>
  <c r="AI701" i="6"/>
  <c r="AJ701" i="6"/>
  <c r="AH68" i="5"/>
  <c r="AI68" i="5" s="1"/>
  <c r="AH66" i="5"/>
  <c r="AI60" i="5"/>
  <c r="AJ60" i="5" s="1"/>
  <c r="AK60" i="5" s="1"/>
  <c r="AH60" i="5"/>
  <c r="AH75" i="5"/>
  <c r="AI696" i="6"/>
  <c r="AJ696" i="6" s="1"/>
  <c r="AH695" i="6"/>
  <c r="AI695" i="6" s="1"/>
  <c r="AH687" i="6"/>
  <c r="AI687" i="6" s="1"/>
  <c r="AJ687" i="6" s="1"/>
  <c r="AH705" i="6"/>
  <c r="AI705" i="6" s="1"/>
  <c r="AJ705" i="6" s="1"/>
  <c r="AJ697" i="6"/>
  <c r="AI702" i="6"/>
  <c r="AJ702" i="6"/>
  <c r="AK702" i="6" s="1"/>
  <c r="AI74" i="5"/>
  <c r="AJ74" i="5"/>
  <c r="AI699" i="6"/>
  <c r="AJ699" i="6" s="1"/>
  <c r="AK699" i="6" s="1"/>
  <c r="AI73" i="5"/>
  <c r="AH67" i="5"/>
  <c r="AI67" i="5" s="1"/>
  <c r="AI65" i="5"/>
  <c r="AJ65" i="5" s="1"/>
  <c r="AH59" i="5"/>
  <c r="AH77" i="5"/>
  <c r="AI694" i="6"/>
  <c r="AJ694" i="6" s="1"/>
  <c r="AH688" i="6"/>
  <c r="AI688" i="6" s="1"/>
  <c r="AI704" i="6"/>
  <c r="AH698" i="6"/>
  <c r="AI64" i="5"/>
  <c r="AJ64" i="5" s="1"/>
  <c r="AI61" i="5"/>
  <c r="AI686" i="6"/>
  <c r="AI58" i="5"/>
  <c r="E78" i="6"/>
  <c r="E180" i="6"/>
  <c r="E29" i="5"/>
  <c r="E34" i="5" s="1"/>
  <c r="E40" i="5" s="1"/>
  <c r="E44" i="5" s="1"/>
  <c r="E191" i="6" s="1"/>
  <c r="E197" i="6"/>
  <c r="E203" i="6"/>
  <c r="F179" i="6"/>
  <c r="F196" i="6"/>
  <c r="F203" i="6"/>
  <c r="F197" i="6"/>
  <c r="AL700" i="6" l="1"/>
  <c r="AM700" i="6" s="1"/>
  <c r="AN700" i="6" s="1"/>
  <c r="AJ62" i="5"/>
  <c r="AL62" i="5" s="1"/>
  <c r="AM62" i="5" s="1"/>
  <c r="AI72" i="5"/>
  <c r="AJ72" i="5" s="1"/>
  <c r="AJ71" i="5"/>
  <c r="AK71" i="5" s="1"/>
  <c r="AL71" i="5" s="1"/>
  <c r="AI62" i="5"/>
  <c r="AJ70" i="5"/>
  <c r="AK701" i="6"/>
  <c r="AK696" i="6"/>
  <c r="AL696" i="6" s="1"/>
  <c r="AM696" i="6" s="1"/>
  <c r="AN696" i="6" s="1"/>
  <c r="AI70" i="5"/>
  <c r="E114" i="6"/>
  <c r="E128" i="6"/>
  <c r="E130" i="6" s="1"/>
  <c r="AJ59" i="5"/>
  <c r="AK62" i="5"/>
  <c r="AI59" i="5"/>
  <c r="AI76" i="5"/>
  <c r="AL691" i="6"/>
  <c r="AK693" i="6"/>
  <c r="AI690" i="6"/>
  <c r="AJ690" i="6" s="1"/>
  <c r="AM691" i="6"/>
  <c r="AN691" i="6" s="1"/>
  <c r="AK74" i="5"/>
  <c r="AL74" i="5" s="1"/>
  <c r="AI703" i="6"/>
  <c r="AJ703" i="6" s="1"/>
  <c r="AJ695" i="6"/>
  <c r="AL693" i="6"/>
  <c r="AM693" i="6" s="1"/>
  <c r="AI63" i="5"/>
  <c r="AJ63" i="5" s="1"/>
  <c r="AK63" i="5" s="1"/>
  <c r="AJ693" i="6"/>
  <c r="E202" i="6"/>
  <c r="E80" i="6"/>
  <c r="F183" i="6"/>
  <c r="F178" i="6"/>
  <c r="F201" i="6"/>
  <c r="AK65" i="5"/>
  <c r="AL699" i="6"/>
  <c r="AL702" i="6"/>
  <c r="AM702" i="6" s="1"/>
  <c r="AK705" i="6"/>
  <c r="AL705" i="6" s="1"/>
  <c r="AK692" i="6"/>
  <c r="AL692" i="6" s="1"/>
  <c r="AK694" i="6"/>
  <c r="AL694" i="6" s="1"/>
  <c r="AJ67" i="5"/>
  <c r="AJ61" i="5"/>
  <c r="AK697" i="6"/>
  <c r="AL697" i="6" s="1"/>
  <c r="AI66" i="5"/>
  <c r="AK64" i="5"/>
  <c r="E190" i="6"/>
  <c r="AJ704" i="6"/>
  <c r="AJ688" i="6"/>
  <c r="AK688" i="6" s="1"/>
  <c r="AI77" i="5"/>
  <c r="AL65" i="5"/>
  <c r="AM65" i="5" s="1"/>
  <c r="AK61" i="5"/>
  <c r="AJ73" i="5"/>
  <c r="AI698" i="6"/>
  <c r="AK695" i="6"/>
  <c r="AI75" i="5"/>
  <c r="AJ68" i="5"/>
  <c r="AL701" i="6"/>
  <c r="AM701" i="6" s="1"/>
  <c r="AL64" i="5"/>
  <c r="AM69" i="5"/>
  <c r="F192" i="6"/>
  <c r="E179" i="6"/>
  <c r="E35" i="6"/>
  <c r="F202" i="6"/>
  <c r="F190" i="6"/>
  <c r="AL70" i="5" l="1"/>
  <c r="AN693" i="6"/>
  <c r="AO693" i="6" s="1"/>
  <c r="AP693" i="6" s="1"/>
  <c r="AK70" i="5"/>
  <c r="AK72" i="5"/>
  <c r="AM71" i="5"/>
  <c r="AN71" i="5" s="1"/>
  <c r="AL61" i="5"/>
  <c r="AJ76" i="5"/>
  <c r="AL63" i="5"/>
  <c r="AM63" i="5" s="1"/>
  <c r="AN63" i="5" s="1"/>
  <c r="AK690" i="6"/>
  <c r="AN702" i="6"/>
  <c r="AO702" i="6" s="1"/>
  <c r="AM699" i="6"/>
  <c r="AN699" i="6" s="1"/>
  <c r="AO699" i="6" s="1"/>
  <c r="AP699" i="6" s="1"/>
  <c r="AK703" i="6"/>
  <c r="AM697" i="6"/>
  <c r="AO697" i="6" s="1"/>
  <c r="AM705" i="6"/>
  <c r="AN705" i="6" s="1"/>
  <c r="AJ75" i="5"/>
  <c r="AJ77" i="5"/>
  <c r="AO696" i="6"/>
  <c r="AM64" i="5"/>
  <c r="AO700" i="6"/>
  <c r="AP700" i="6" s="1"/>
  <c r="AN697" i="6"/>
  <c r="AK67" i="5"/>
  <c r="AL67" i="5" s="1"/>
  <c r="AM694" i="6"/>
  <c r="AJ698" i="6"/>
  <c r="AK698" i="6" s="1"/>
  <c r="AL695" i="6"/>
  <c r="AN69" i="5"/>
  <c r="AO69" i="5" s="1"/>
  <c r="AN65" i="5"/>
  <c r="AK68" i="5"/>
  <c r="AL68" i="5" s="1"/>
  <c r="AM68" i="5" s="1"/>
  <c r="AK73" i="5"/>
  <c r="AN701" i="6"/>
  <c r="AM74" i="5"/>
  <c r="AK704" i="6"/>
  <c r="AM692" i="6"/>
  <c r="AN692" i="6" s="1"/>
  <c r="AJ66" i="5"/>
  <c r="AL73" i="5"/>
  <c r="E201" i="6"/>
  <c r="E183" i="6"/>
  <c r="E178" i="6"/>
  <c r="E195" i="6"/>
  <c r="AO71" i="5" l="1"/>
  <c r="AP71" i="5" s="1"/>
  <c r="AL72" i="5"/>
  <c r="AM72" i="5" s="1"/>
  <c r="AM70" i="5"/>
  <c r="AN70" i="5" s="1"/>
  <c r="AQ700" i="6"/>
  <c r="AR700" i="6" s="1"/>
  <c r="AK75" i="5"/>
  <c r="AL75" i="5" s="1"/>
  <c r="AM75" i="5" s="1"/>
  <c r="AK76" i="5"/>
  <c r="AL76" i="5"/>
  <c r="AM76" i="5" s="1"/>
  <c r="AL690" i="6"/>
  <c r="AM690" i="6" s="1"/>
  <c r="AL703" i="6"/>
  <c r="AN68" i="5"/>
  <c r="AQ699" i="6"/>
  <c r="AR699" i="6" s="1"/>
  <c r="AK66" i="5"/>
  <c r="AL66" i="5" s="1"/>
  <c r="AO65" i="5"/>
  <c r="AP65" i="5" s="1"/>
  <c r="AN74" i="5"/>
  <c r="AL698" i="6"/>
  <c r="AM698" i="6" s="1"/>
  <c r="AM695" i="6"/>
  <c r="AO68" i="5"/>
  <c r="AP69" i="5"/>
  <c r="AO701" i="6"/>
  <c r="AN64" i="5"/>
  <c r="AO64" i="5" s="1"/>
  <c r="AP696" i="6"/>
  <c r="AQ696" i="6" s="1"/>
  <c r="AN694" i="6"/>
  <c r="AM67" i="5"/>
  <c r="AK77" i="5"/>
  <c r="AO692" i="6"/>
  <c r="AP702" i="6"/>
  <c r="AM73" i="5"/>
  <c r="AN73" i="5"/>
  <c r="AL704" i="6"/>
  <c r="AP701" i="6"/>
  <c r="AQ701" i="6" s="1"/>
  <c r="AO705" i="6"/>
  <c r="AP697" i="6"/>
  <c r="AQ697" i="6" s="1"/>
  <c r="AQ71" i="5" l="1"/>
  <c r="AR71" i="5"/>
  <c r="AS71" i="5" s="1"/>
  <c r="AT71" i="5" s="1"/>
  <c r="AU71" i="5" s="1"/>
  <c r="AV71" i="5" s="1"/>
  <c r="AN72" i="5"/>
  <c r="AO72" i="5" s="1"/>
  <c r="AO70" i="5"/>
  <c r="AP70" i="5" s="1"/>
  <c r="AN698" i="6"/>
  <c r="AN75" i="5"/>
  <c r="AN76" i="5"/>
  <c r="AM703" i="6"/>
  <c r="AN695" i="6"/>
  <c r="AO695" i="6" s="1"/>
  <c r="AP695" i="6" s="1"/>
  <c r="AM66" i="5"/>
  <c r="AN66" i="5" s="1"/>
  <c r="AR696" i="6"/>
  <c r="AS696" i="6" s="1"/>
  <c r="AO74" i="5"/>
  <c r="AS700" i="6"/>
  <c r="AP68" i="5"/>
  <c r="AQ68" i="5" s="1"/>
  <c r="AR697" i="6"/>
  <c r="AS697" i="6" s="1"/>
  <c r="AT697" i="6" s="1"/>
  <c r="AQ702" i="6"/>
  <c r="AR702" i="6" s="1"/>
  <c r="AS702" i="6" s="1"/>
  <c r="AT702" i="6" s="1"/>
  <c r="AP705" i="6"/>
  <c r="AQ705" i="6"/>
  <c r="AR705" i="6" s="1"/>
  <c r="AS705" i="6" s="1"/>
  <c r="AT705" i="6" s="1"/>
  <c r="AU705" i="6" s="1"/>
  <c r="AV705" i="6" s="1"/>
  <c r="AR701" i="6"/>
  <c r="AS701" i="6" s="1"/>
  <c r="AT701" i="6" s="1"/>
  <c r="AU701" i="6" s="1"/>
  <c r="AV701" i="6" s="1"/>
  <c r="AW701" i="6" s="1"/>
  <c r="AO73" i="5"/>
  <c r="AN67" i="5"/>
  <c r="AL77" i="5"/>
  <c r="AQ695" i="6"/>
  <c r="AQ69" i="5"/>
  <c r="AR69" i="5" s="1"/>
  <c r="AP73" i="5"/>
  <c r="AQ73" i="5" s="1"/>
  <c r="AR73" i="5" s="1"/>
  <c r="AS73" i="5" s="1"/>
  <c r="AM704" i="6"/>
  <c r="AO698" i="6"/>
  <c r="AP698" i="6" s="1"/>
  <c r="AO694" i="6"/>
  <c r="AP694" i="6" s="1"/>
  <c r="AQ694" i="6" s="1"/>
  <c r="AS699" i="6"/>
  <c r="AT699" i="6" s="1"/>
  <c r="AU699" i="6" s="1"/>
  <c r="AV699" i="6" s="1"/>
  <c r="AQ70" i="5" l="1"/>
  <c r="AQ72" i="5"/>
  <c r="AP72" i="5"/>
  <c r="AS70" i="5"/>
  <c r="AT70" i="5" s="1"/>
  <c r="AO76" i="5"/>
  <c r="AO75" i="5"/>
  <c r="AP75" i="5" s="1"/>
  <c r="AN703" i="6"/>
  <c r="AO703" i="6" s="1"/>
  <c r="AR70" i="5"/>
  <c r="AO66" i="5"/>
  <c r="AP66" i="5" s="1"/>
  <c r="AQ66" i="5" s="1"/>
  <c r="AO67" i="5"/>
  <c r="AP67" i="5" s="1"/>
  <c r="AQ67" i="5" s="1"/>
  <c r="AR67" i="5" s="1"/>
  <c r="AT73" i="5"/>
  <c r="AU73" i="5" s="1"/>
  <c r="AV73" i="5" s="1"/>
  <c r="AW73" i="5" s="1"/>
  <c r="AX73" i="5" s="1"/>
  <c r="AW705" i="6"/>
  <c r="AX705" i="6" s="1"/>
  <c r="AY705" i="6" s="1"/>
  <c r="AZ705" i="6" s="1"/>
  <c r="BA705" i="6" s="1"/>
  <c r="BB705" i="6" s="1"/>
  <c r="AQ698" i="6"/>
  <c r="AR698" i="6" s="1"/>
  <c r="AS698" i="6" s="1"/>
  <c r="AT698" i="6" s="1"/>
  <c r="AU698" i="6" s="1"/>
  <c r="AT700" i="6"/>
  <c r="AP74" i="5"/>
  <c r="AQ74" i="5" s="1"/>
  <c r="AR74" i="5" s="1"/>
  <c r="AS74" i="5" s="1"/>
  <c r="AT74" i="5" s="1"/>
  <c r="AU74" i="5" s="1"/>
  <c r="AV74" i="5" s="1"/>
  <c r="AW74" i="5" s="1"/>
  <c r="AX74" i="5" s="1"/>
  <c r="AY74" i="5" s="1"/>
  <c r="AS69" i="5"/>
  <c r="AT69" i="5" s="1"/>
  <c r="AX701" i="6"/>
  <c r="AU702" i="6"/>
  <c r="AV702" i="6" s="1"/>
  <c r="AW702" i="6" s="1"/>
  <c r="AX702" i="6" s="1"/>
  <c r="AY702" i="6" s="1"/>
  <c r="AR68" i="5"/>
  <c r="AS68" i="5" s="1"/>
  <c r="AN704" i="6"/>
  <c r="AO704" i="6" s="1"/>
  <c r="AP704" i="6" s="1"/>
  <c r="AQ704" i="6" s="1"/>
  <c r="AR695" i="6"/>
  <c r="AM77" i="5"/>
  <c r="AN77" i="5" s="1"/>
  <c r="AR72" i="5" l="1"/>
  <c r="AS72" i="5" s="1"/>
  <c r="AP76" i="5"/>
  <c r="AU70" i="5"/>
  <c r="AQ75" i="5"/>
  <c r="AR75" i="5" s="1"/>
  <c r="AS75" i="5" s="1"/>
  <c r="AT75" i="5" s="1"/>
  <c r="AU75" i="5" s="1"/>
  <c r="AV75" i="5" s="1"/>
  <c r="AW75" i="5" s="1"/>
  <c r="AX75" i="5" s="1"/>
  <c r="AY75" i="5" s="1"/>
  <c r="AZ75" i="5" s="1"/>
  <c r="AP703" i="6"/>
  <c r="AQ703" i="6" s="1"/>
  <c r="AO77" i="5"/>
  <c r="AP77" i="5" s="1"/>
  <c r="AR704" i="6"/>
  <c r="AS704" i="6" s="1"/>
  <c r="AU700" i="6"/>
  <c r="AV700" i="6" s="1"/>
  <c r="AW700" i="6" s="1"/>
  <c r="AT72" i="5" l="1"/>
  <c r="AU72" i="5" s="1"/>
  <c r="AV72" i="5" s="1"/>
  <c r="AW72" i="5" s="1"/>
  <c r="AR703" i="6"/>
  <c r="AT704" i="6"/>
  <c r="AU704" i="6" s="1"/>
  <c r="AV704" i="6" s="1"/>
  <c r="AW704" i="6" s="1"/>
  <c r="AX704" i="6" s="1"/>
  <c r="AY704" i="6" s="1"/>
  <c r="AZ704" i="6" s="1"/>
  <c r="BA704" i="6" s="1"/>
  <c r="AQ77" i="5"/>
  <c r="AR77" i="5" s="1"/>
  <c r="AS77" i="5" s="1"/>
  <c r="AT77" i="5" s="1"/>
  <c r="AU77" i="5" s="1"/>
  <c r="AV77" i="5" s="1"/>
  <c r="AW77" i="5" s="1"/>
  <c r="AX77" i="5" s="1"/>
  <c r="AY77" i="5" s="1"/>
  <c r="AZ77" i="5" s="1"/>
  <c r="BA77" i="5" s="1"/>
  <c r="BB77" i="5" s="1"/>
  <c r="AS703" i="6"/>
  <c r="AQ76" i="5"/>
  <c r="AR76" i="5" l="1"/>
  <c r="AS76" i="5" s="1"/>
  <c r="AT703" i="6"/>
  <c r="AU703" i="6" l="1"/>
  <c r="AV703" i="6" s="1"/>
  <c r="AT76" i="5"/>
  <c r="AU76" i="5" l="1"/>
  <c r="AV76" i="5" s="1"/>
  <c r="AW703" i="6"/>
  <c r="AX703" i="6" s="1"/>
  <c r="AY703" i="6" s="1"/>
  <c r="AZ703" i="6" s="1"/>
  <c r="AW76" i="5" l="1"/>
  <c r="AX76" i="5" s="1"/>
  <c r="AY76" i="5" l="1"/>
  <c r="AZ76" i="5" s="1"/>
  <c r="BA76" i="5" l="1"/>
</calcChain>
</file>

<file path=xl/sharedStrings.xml><?xml version="1.0" encoding="utf-8"?>
<sst xmlns="http://schemas.openxmlformats.org/spreadsheetml/2006/main" count="242" uniqueCount="170">
  <si>
    <t>Vendas</t>
  </si>
  <si>
    <t>Subsídios à Exploração</t>
  </si>
  <si>
    <t>Custo das Mercadorias Vendidas</t>
  </si>
  <si>
    <t>Provisões</t>
  </si>
  <si>
    <t>Imposto sobre o Rendimento</t>
  </si>
  <si>
    <t>Impostos Diferidos</t>
  </si>
  <si>
    <t>Interesses Minoritários</t>
  </si>
  <si>
    <t xml:space="preserve"> </t>
  </si>
  <si>
    <t>Activo</t>
  </si>
  <si>
    <t>Estado e Outros Entes Públicos</t>
  </si>
  <si>
    <t>Adiantamento a Fornecedores</t>
  </si>
  <si>
    <t>Depósitos Bancários e Caixa</t>
  </si>
  <si>
    <t>Reservas Legais</t>
  </si>
  <si>
    <t>Outras Reservas</t>
  </si>
  <si>
    <t>Resultados Transitados</t>
  </si>
  <si>
    <t>Passivo</t>
  </si>
  <si>
    <t>Adiantamentos de Clientes</t>
  </si>
  <si>
    <t>Fornecedores</t>
  </si>
  <si>
    <t>CMVMC</t>
  </si>
  <si>
    <t>Goodwill</t>
  </si>
  <si>
    <t>Dividendos</t>
  </si>
  <si>
    <t>Participações financeiras</t>
  </si>
  <si>
    <t>FSEs</t>
  </si>
  <si>
    <t>Serviços prestados</t>
  </si>
  <si>
    <t>Ganhos/perdas imputados de subsidiárias, associadas e empreendimentos conjuntos</t>
  </si>
  <si>
    <t>Variação nos inventários da produção</t>
  </si>
  <si>
    <t>Trabalho para a própria entidade</t>
  </si>
  <si>
    <t>Gastos com o pessoal</t>
  </si>
  <si>
    <t>Imparidade de inventários (perdas/reversões)</t>
  </si>
  <si>
    <t>Imparidade de dívidas a receber (perdas/reversões)</t>
  </si>
  <si>
    <t>Provisões (aumentos/reduções)</t>
  </si>
  <si>
    <t>Imparidade de investimentos não depreciáveis (perdas/reversões)</t>
  </si>
  <si>
    <t>Aumentos/reduções de justo valor</t>
  </si>
  <si>
    <t>Outros rendimentos e ganhos</t>
  </si>
  <si>
    <t>Outros gastos e perdas</t>
  </si>
  <si>
    <t>Resultado antes de depreciações, gastos de financiamento e impostos</t>
  </si>
  <si>
    <t>Gastos/reversões de depreciação e de amortização</t>
  </si>
  <si>
    <t>Imparidade de activos depreciáveis/amortizáveis (perdas/reversões)</t>
  </si>
  <si>
    <t>Resultado operacional (antes de financiamento e impostos)</t>
  </si>
  <si>
    <t>Juros e rendimentos similares obtidos</t>
  </si>
  <si>
    <t>Juros e gastos similares suportados</t>
  </si>
  <si>
    <t>Resultado antes de impostos</t>
  </si>
  <si>
    <t>Resultado Líquido do período</t>
  </si>
  <si>
    <t>Rendimentos de exploração</t>
  </si>
  <si>
    <t>Gastos de exploração</t>
  </si>
  <si>
    <t>Activos não correntes</t>
  </si>
  <si>
    <t>Activos fixos tangíveis</t>
  </si>
  <si>
    <t>Activos intangíveis</t>
  </si>
  <si>
    <t>Propriedades de investimento</t>
  </si>
  <si>
    <t>Activos biológicos</t>
  </si>
  <si>
    <t>Accionistas/sócios</t>
  </si>
  <si>
    <t>Outros activos financeiros</t>
  </si>
  <si>
    <t>Activos por impostos diferidos</t>
  </si>
  <si>
    <t>Activo corrente</t>
  </si>
  <si>
    <t>Inventários</t>
  </si>
  <si>
    <t>Outras contas a receber</t>
  </si>
  <si>
    <t>Diferimentos</t>
  </si>
  <si>
    <t>Activos financeiros detidos para negociação</t>
  </si>
  <si>
    <t>Activos não correntes detidos para venda</t>
  </si>
  <si>
    <t>Outras disponibilidades</t>
  </si>
  <si>
    <t>Capital realizado</t>
  </si>
  <si>
    <t>Acções (quotas próprias)</t>
  </si>
  <si>
    <t>Outros instrumentos de capital próprio</t>
  </si>
  <si>
    <t>Prémios de emissão</t>
  </si>
  <si>
    <t>Ajustamentos em activos financeiros</t>
  </si>
  <si>
    <t>Excedentos de revalorização</t>
  </si>
  <si>
    <t>Outras variações do capital próprio</t>
  </si>
  <si>
    <t>Passivo não corrente</t>
  </si>
  <si>
    <t>Financiamentos obtidos</t>
  </si>
  <si>
    <t>Responsabilidades por benefícios pós-emprego</t>
  </si>
  <si>
    <t>Passivos por impostos diferidos</t>
  </si>
  <si>
    <t>Outras contas a pagar</t>
  </si>
  <si>
    <t>Passivo corrente</t>
  </si>
  <si>
    <t>Passivos financeiros detidos para negociação</t>
  </si>
  <si>
    <t>Outros passivos financeiros</t>
  </si>
  <si>
    <t>Passivos não correntes detidos para venda</t>
  </si>
  <si>
    <t>Total do Activo</t>
  </si>
  <si>
    <t>Total do Capital Próprio</t>
  </si>
  <si>
    <t>Total do Passivo</t>
  </si>
  <si>
    <t>Total do Passivo e do Capital Próprio</t>
  </si>
  <si>
    <t>Demonstração de Fluxos de Caixa</t>
  </si>
  <si>
    <t>Fluxos de caixa das actividades operacionais - método directo</t>
  </si>
  <si>
    <t>Recebimentos de clientes</t>
  </si>
  <si>
    <t>Pagamentos a fornecedores</t>
  </si>
  <si>
    <t>Pagamentos ao pessoal</t>
  </si>
  <si>
    <t>Caixa gerado pelas operações</t>
  </si>
  <si>
    <t>Pagamento/recebimento do imposto sobre o rendimento</t>
  </si>
  <si>
    <t>Outros recebimentos/pagamentos</t>
  </si>
  <si>
    <t>Fluxos de caixa das actividades de investimento</t>
  </si>
  <si>
    <t>Pagamentos respeitantes a:</t>
  </si>
  <si>
    <t>Investimentos financeiros</t>
  </si>
  <si>
    <t>Outros activos</t>
  </si>
  <si>
    <t>Recebimentos provenientes de:</t>
  </si>
  <si>
    <t>Subsídios ao investimento</t>
  </si>
  <si>
    <t>Juros e rendimentos similares</t>
  </si>
  <si>
    <t>Fluxos de caixa das actividades de investimento (2)</t>
  </si>
  <si>
    <t>Fluxos de caixa das actividades de financiamento</t>
  </si>
  <si>
    <t>Fluxos de caixa das actividades operacionais (1)</t>
  </si>
  <si>
    <t>Realizações de capital e de outros instrumentos de capital próprio</t>
  </si>
  <si>
    <t>Cobertura de prejuízos</t>
  </si>
  <si>
    <t>Doações</t>
  </si>
  <si>
    <t>Outras operações de financiamento</t>
  </si>
  <si>
    <t>Juros e gastos similares</t>
  </si>
  <si>
    <t>Reduções de capital e de outros instrumentos de capital próprio</t>
  </si>
  <si>
    <t>Fluxos de caixa das actividades de financiamento (3)</t>
  </si>
  <si>
    <t>Variação de caixa e seus equivalentes (1+2+3)</t>
  </si>
  <si>
    <t>Efeito das diferenças de câmbio</t>
  </si>
  <si>
    <t>Caixa e seus equivalentes no início do período</t>
  </si>
  <si>
    <t>Caixa e seus equivalentes no fim do período</t>
  </si>
  <si>
    <t>Var. Clientes</t>
  </si>
  <si>
    <t>Prest serviços</t>
  </si>
  <si>
    <t>Provisões clientes</t>
  </si>
  <si>
    <t>Var. Fornecedores</t>
  </si>
  <si>
    <t>Var. Adiantamentos de clientes</t>
  </si>
  <si>
    <t>Var. Inventarios</t>
  </si>
  <si>
    <t>Variação produção</t>
  </si>
  <si>
    <t>Var. Adiant Fornecedores</t>
  </si>
  <si>
    <t>Gastos com pessoal</t>
  </si>
  <si>
    <t>Var. Estado e Outros Entes Públicos (activo)</t>
  </si>
  <si>
    <t>Var. Estado e Outros Entes Públicos (passivo)</t>
  </si>
  <si>
    <t>Var. Depósitos Bancários e Caixa</t>
  </si>
  <si>
    <t>Var. Outras contas a pagar</t>
  </si>
  <si>
    <t>Investimento</t>
  </si>
  <si>
    <t>Var. Fornecedores de imobilizado</t>
  </si>
  <si>
    <t>Notas</t>
  </si>
  <si>
    <t>Capitais Próprios</t>
  </si>
  <si>
    <t>,</t>
  </si>
  <si>
    <t>Rácios</t>
  </si>
  <si>
    <t>Rácios de liquidez</t>
  </si>
  <si>
    <t>Liquidez geral</t>
  </si>
  <si>
    <t>Liquidez reduzida</t>
  </si>
  <si>
    <t>Liquidez imediata</t>
  </si>
  <si>
    <t>Rácios de funcionamento</t>
  </si>
  <si>
    <t>Rotação do activo</t>
  </si>
  <si>
    <t>Rotação das existências</t>
  </si>
  <si>
    <t>Prazo médio dos inventários</t>
  </si>
  <si>
    <t>Prazo médio de recebimento</t>
  </si>
  <si>
    <t>Prazo médio de pagamento</t>
  </si>
  <si>
    <t>Rácios de rentabilidade</t>
  </si>
  <si>
    <t>Rentabilidade dos capitais próprios</t>
  </si>
  <si>
    <t>Rentabilidade das vendas</t>
  </si>
  <si>
    <t>Rentabilidade do activo</t>
  </si>
  <si>
    <t>Rácios do endividamento</t>
  </si>
  <si>
    <t>Endividamento</t>
  </si>
  <si>
    <t>Debt to equity ratio</t>
  </si>
  <si>
    <t>Peso do endividamento de longo prazo</t>
  </si>
  <si>
    <t>Estrutura de endividamento</t>
  </si>
  <si>
    <t>Rácios de estrutura</t>
  </si>
  <si>
    <t>Autonomia financeira</t>
  </si>
  <si>
    <t>Solvabilidade</t>
  </si>
  <si>
    <t>Estrutura de capitais</t>
  </si>
  <si>
    <t>NN</t>
  </si>
  <si>
    <t>Rubricas</t>
  </si>
  <si>
    <t>euros</t>
  </si>
  <si>
    <t>notas</t>
  </si>
  <si>
    <t xml:space="preserve">  </t>
  </si>
  <si>
    <t>CCD SOCIAL- CENTRO COMUNITÁRIO DE DESENV. SOCIAL DE LISBOA</t>
  </si>
  <si>
    <t>CCD SOCIAL- CENTRO COMUNITÁRIO DE DESENVOLVIMENTO SOCIAL DE LISBOA</t>
  </si>
  <si>
    <t>Clientes e utentes</t>
  </si>
  <si>
    <t>CCD SOCIAL - CENTRO DE DESENVOLVIMENTO SOCIAL DE LISBOA</t>
  </si>
  <si>
    <t>DISTRIBUIÇÃO DO ACTIVO E PASSIVO</t>
  </si>
  <si>
    <t xml:space="preserve">    CCD SOCIAL</t>
  </si>
  <si>
    <t>-</t>
  </si>
  <si>
    <t>2018</t>
  </si>
  <si>
    <t>2019</t>
  </si>
  <si>
    <t>Demonstração dos Resultados para os exercício findo em 31 de Dezembro de 2019</t>
  </si>
  <si>
    <t>Balanço em 31 de Dezembro de 2019 e 2018</t>
  </si>
  <si>
    <t xml:space="preserve">A Direção </t>
  </si>
  <si>
    <t>O contabilista certificado</t>
  </si>
  <si>
    <t xml:space="preserve">             nº8034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</si>
</sst>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0.0%"/>
    <numFmt numFmtId="165" formatCode="#,##0,"/>
    <numFmt numFmtId="166" formatCode="0.0"/>
    <numFmt numFmtId="167" formatCode="#,##0,;\(#,##0,\);\-"/>
    <numFmt numFmtId="168" formatCode="_-* #,##0.00\ [$€]_-;\-* #,##0.00\ [$€]_-;_-* &quot;-&quot;??\ [$€]_-;_-@_-"/>
    <numFmt numFmtId="169" formatCode="#,##0.00\ _€"/>
  </numFmts>
  <fonts count="8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b/>
      <sz val="16"/>
      <color indexed="9"/>
      <name val="Times New Roman"/>
      <family val="1"/>
    </font>
    <font>
      <b/>
      <u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165" fontId="2" fillId="0" borderId="0" xfId="0" applyNumberFormat="1" applyFont="1"/>
    <xf numFmtId="165" fontId="4" fillId="0" borderId="0" xfId="0" applyNumberFormat="1" applyFont="1" applyAlignment="1">
      <alignment horizontal="right"/>
    </xf>
    <xf numFmtId="167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Fill="1" applyBorder="1"/>
    <xf numFmtId="49" fontId="3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Fill="1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/>
    <xf numFmtId="0" fontId="2" fillId="0" borderId="10" xfId="0" applyFont="1" applyFill="1" applyBorder="1"/>
    <xf numFmtId="0" fontId="3" fillId="0" borderId="10" xfId="0" applyFont="1" applyBorder="1"/>
    <xf numFmtId="0" fontId="2" fillId="0" borderId="10" xfId="0" applyFont="1" applyBorder="1"/>
    <xf numFmtId="0" fontId="0" fillId="0" borderId="11" xfId="0" applyBorder="1"/>
    <xf numFmtId="0" fontId="3" fillId="0" borderId="6" xfId="0" applyFont="1" applyBorder="1"/>
    <xf numFmtId="0" fontId="3" fillId="0" borderId="8" xfId="0" applyFont="1" applyBorder="1"/>
    <xf numFmtId="0" fontId="2" fillId="0" borderId="10" xfId="0" applyFont="1" applyBorder="1" applyAlignment="1">
      <alignment horizontal="left"/>
    </xf>
    <xf numFmtId="0" fontId="3" fillId="0" borderId="12" xfId="0" applyFont="1" applyBorder="1"/>
    <xf numFmtId="0" fontId="3" fillId="0" borderId="13" xfId="0" applyFont="1" applyBorder="1"/>
    <xf numFmtId="0" fontId="0" fillId="0" borderId="3" xfId="0" applyBorder="1"/>
    <xf numFmtId="49" fontId="3" fillId="0" borderId="14" xfId="0" applyNumberFormat="1" applyFont="1" applyBorder="1" applyAlignment="1">
      <alignment horizontal="center"/>
    </xf>
    <xf numFmtId="0" fontId="0" fillId="0" borderId="1" xfId="0" applyBorder="1"/>
    <xf numFmtId="0" fontId="7" fillId="0" borderId="15" xfId="0" applyFont="1" applyBorder="1" applyAlignment="1">
      <alignment horizontal="center"/>
    </xf>
    <xf numFmtId="0" fontId="0" fillId="0" borderId="16" xfId="0" applyBorder="1"/>
    <xf numFmtId="0" fontId="0" fillId="0" borderId="4" xfId="0" applyBorder="1"/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4" xfId="0" applyFont="1" applyBorder="1"/>
    <xf numFmtId="0" fontId="0" fillId="0" borderId="13" xfId="0" applyBorder="1" applyAlignment="1">
      <alignment horizontal="center"/>
    </xf>
    <xf numFmtId="0" fontId="2" fillId="0" borderId="13" xfId="0" applyFont="1" applyFill="1" applyBorder="1"/>
    <xf numFmtId="0" fontId="3" fillId="0" borderId="4" xfId="0" applyFont="1" applyFill="1" applyBorder="1"/>
    <xf numFmtId="0" fontId="3" fillId="0" borderId="4" xfId="0" applyFont="1" applyBorder="1"/>
    <xf numFmtId="0" fontId="2" fillId="0" borderId="4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18" xfId="0" applyFont="1" applyBorder="1"/>
    <xf numFmtId="0" fontId="0" fillId="0" borderId="5" xfId="0" applyBorder="1"/>
    <xf numFmtId="0" fontId="7" fillId="0" borderId="19" xfId="0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 indent="1"/>
    </xf>
    <xf numFmtId="0" fontId="2" fillId="0" borderId="20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2" borderId="8" xfId="0" applyFont="1" applyFill="1" applyBorder="1"/>
    <xf numFmtId="0" fontId="6" fillId="0" borderId="10" xfId="0" applyFont="1" applyBorder="1"/>
    <xf numFmtId="0" fontId="2" fillId="2" borderId="24" xfId="0" applyFont="1" applyFill="1" applyBorder="1" applyAlignment="1">
      <alignment horizontal="center"/>
    </xf>
    <xf numFmtId="43" fontId="3" fillId="0" borderId="1" xfId="0" applyNumberFormat="1" applyFont="1" applyBorder="1" applyAlignment="1">
      <alignment horizontal="center"/>
    </xf>
    <xf numFmtId="43" fontId="2" fillId="0" borderId="1" xfId="0" applyNumberFormat="1" applyFont="1" applyBorder="1"/>
    <xf numFmtId="43" fontId="3" fillId="0" borderId="19" xfId="0" applyNumberFormat="1" applyFont="1" applyBorder="1"/>
    <xf numFmtId="43" fontId="3" fillId="0" borderId="25" xfId="0" applyNumberFormat="1" applyFont="1" applyBorder="1" applyAlignment="1">
      <alignment horizontal="center"/>
    </xf>
    <xf numFmtId="43" fontId="3" fillId="0" borderId="1" xfId="0" applyNumberFormat="1" applyFont="1" applyBorder="1"/>
    <xf numFmtId="43" fontId="3" fillId="0" borderId="27" xfId="0" applyNumberFormat="1" applyFont="1" applyBorder="1"/>
    <xf numFmtId="43" fontId="3" fillId="0" borderId="25" xfId="0" applyNumberFormat="1" applyFont="1" applyBorder="1"/>
    <xf numFmtId="43" fontId="0" fillId="0" borderId="1" xfId="0" applyNumberFormat="1" applyBorder="1"/>
    <xf numFmtId="169" fontId="2" fillId="0" borderId="26" xfId="0" applyNumberFormat="1" applyFont="1" applyBorder="1"/>
    <xf numFmtId="169" fontId="3" fillId="0" borderId="26" xfId="0" applyNumberFormat="1" applyFont="1" applyBorder="1"/>
    <xf numFmtId="169" fontId="3" fillId="0" borderId="28" xfId="0" applyNumberFormat="1" applyFont="1" applyBorder="1"/>
    <xf numFmtId="169" fontId="2" fillId="0" borderId="29" xfId="0" applyNumberFormat="1" applyFont="1" applyBorder="1"/>
    <xf numFmtId="2" fontId="0" fillId="0" borderId="0" xfId="0" applyNumberFormat="1"/>
    <xf numFmtId="169" fontId="0" fillId="0" borderId="0" xfId="0" applyNumberFormat="1"/>
    <xf numFmtId="0" fontId="5" fillId="3" borderId="0" xfId="0" applyFont="1" applyFill="1" applyBorder="1" applyAlignment="1"/>
    <xf numFmtId="0" fontId="0" fillId="0" borderId="24" xfId="0" applyBorder="1"/>
    <xf numFmtId="0" fontId="0" fillId="0" borderId="26" xfId="0" applyBorder="1"/>
    <xf numFmtId="166" fontId="0" fillId="0" borderId="0" xfId="0" applyNumberFormat="1" applyBorder="1"/>
    <xf numFmtId="166" fontId="0" fillId="0" borderId="26" xfId="0" applyNumberFormat="1" applyBorder="1"/>
    <xf numFmtId="0" fontId="0" fillId="0" borderId="10" xfId="0" applyBorder="1"/>
    <xf numFmtId="166" fontId="0" fillId="0" borderId="0" xfId="0" applyNumberFormat="1" applyBorder="1" applyAlignment="1">
      <alignment horizontal="right"/>
    </xf>
    <xf numFmtId="164" fontId="0" fillId="0" borderId="0" xfId="0" applyNumberFormat="1" applyBorder="1"/>
    <xf numFmtId="164" fontId="0" fillId="0" borderId="26" xfId="0" applyNumberFormat="1" applyBorder="1"/>
    <xf numFmtId="164" fontId="0" fillId="0" borderId="0" xfId="0" applyNumberFormat="1" applyBorder="1" applyAlignment="1">
      <alignment horizontal="right"/>
    </xf>
    <xf numFmtId="9" fontId="0" fillId="0" borderId="0" xfId="3" applyFont="1" applyBorder="1"/>
    <xf numFmtId="9" fontId="0" fillId="0" borderId="26" xfId="3" applyFont="1" applyBorder="1"/>
    <xf numFmtId="0" fontId="2" fillId="0" borderId="20" xfId="0" applyFont="1" applyBorder="1" applyAlignment="1">
      <alignment horizontal="left" indent="1"/>
    </xf>
    <xf numFmtId="9" fontId="0" fillId="0" borderId="11" xfId="3" applyFont="1" applyBorder="1"/>
    <xf numFmtId="9" fontId="0" fillId="0" borderId="29" xfId="3" applyFont="1" applyBorder="1"/>
    <xf numFmtId="4" fontId="0" fillId="0" borderId="0" xfId="0" applyNumberFormat="1"/>
    <xf numFmtId="43" fontId="2" fillId="0" borderId="0" xfId="0" applyNumberFormat="1" applyFont="1"/>
    <xf numFmtId="0" fontId="0" fillId="0" borderId="30" xfId="0" applyBorder="1"/>
    <xf numFmtId="0" fontId="5" fillId="3" borderId="0" xfId="0" applyFont="1" applyFill="1" applyBorder="1" applyAlignment="1">
      <alignment horizontal="center"/>
    </xf>
  </cellXfs>
  <cellStyles count="4">
    <cellStyle name="%" xfId="1"/>
    <cellStyle name="Euro" xfId="2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A7A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ECF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2"/>
          <c:dPt>
            <c:idx val="0"/>
            <c:bubble3D val="0"/>
            <c:explosion val="0"/>
          </c:dPt>
          <c:dLbls>
            <c:showLegendKey val="0"/>
            <c:showVal val="1"/>
            <c:showCatName val="0"/>
            <c:showSerName val="0"/>
            <c:showPercent val="1"/>
            <c:showBubbleSize val="0"/>
            <c:separator> </c:separator>
            <c:showLeaderLines val="1"/>
          </c:dLbls>
          <c:cat>
            <c:strRef>
              <c:f>(Balanco!$B$10,Balanco!$B$21)</c:f>
              <c:strCache>
                <c:ptCount val="2"/>
                <c:pt idx="0">
                  <c:v>Activos não correntes</c:v>
                </c:pt>
                <c:pt idx="1">
                  <c:v>Activo corrente</c:v>
                </c:pt>
              </c:strCache>
            </c:strRef>
          </c:cat>
          <c:val>
            <c:numRef>
              <c:f>(Balanco!$E$10,Balanco!$E$21)</c:f>
              <c:numCache>
                <c:formatCode>_(* #,##0.00_);_(* \(#,##0.00\);_(* "-"??_);_(@_)</c:formatCode>
                <c:ptCount val="2"/>
                <c:pt idx="0">
                  <c:v>36469.900000000023</c:v>
                </c:pt>
                <c:pt idx="1">
                  <c:v>468165.71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2"/>
          <c:dPt>
            <c:idx val="0"/>
            <c:bubble3D val="0"/>
            <c:explosion val="0"/>
          </c:dPt>
          <c:dLbls>
            <c:dLbl>
              <c:idx val="2"/>
              <c:layout>
                <c:manualLayout>
                  <c:x val="0.125818788276466"/>
                  <c:y val="1.50579168890543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</c:separator>
            </c:dLbl>
            <c:showLegendKey val="0"/>
            <c:showVal val="1"/>
            <c:showCatName val="0"/>
            <c:showSerName val="0"/>
            <c:showPercent val="1"/>
            <c:showBubbleSize val="0"/>
            <c:separator> </c:separator>
            <c:showLeaderLines val="1"/>
          </c:dLbls>
          <c:cat>
            <c:strRef>
              <c:f>(Balanco!$B$38,Balanco!$B$58,Balanco!$B$65)</c:f>
              <c:strCache>
                <c:ptCount val="3"/>
                <c:pt idx="0">
                  <c:v>Capitais Próprios</c:v>
                </c:pt>
                <c:pt idx="1">
                  <c:v>Passivo não corrente</c:v>
                </c:pt>
                <c:pt idx="2">
                  <c:v>Passivo corrente</c:v>
                </c:pt>
              </c:strCache>
            </c:strRef>
          </c:cat>
          <c:val>
            <c:numRef>
              <c:f>(Balanco!$E$54,Balanco!$E$58,Balanco!$E$65)</c:f>
              <c:numCache>
                <c:formatCode>_(* #,##0.00_);_(* \(#,##0.00\);_(* "-"??_);_(@_)</c:formatCode>
                <c:ptCount val="3"/>
                <c:pt idx="0">
                  <c:v>-38392.329999999994</c:v>
                </c:pt>
                <c:pt idx="1">
                  <c:v>0</c:v>
                </c:pt>
                <c:pt idx="2">
                  <c:v>543027.93999999994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zero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6</xdr:row>
      <xdr:rowOff>38100</xdr:rowOff>
    </xdr:from>
    <xdr:to>
      <xdr:col>22</xdr:col>
      <xdr:colOff>85725</xdr:colOff>
      <xdr:row>40</xdr:row>
      <xdr:rowOff>28575</xdr:rowOff>
    </xdr:to>
    <xdr:graphicFrame macro="">
      <xdr:nvGraphicFramePr>
        <xdr:cNvPr id="108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285750</xdr:colOff>
      <xdr:row>42</xdr:row>
      <xdr:rowOff>19050</xdr:rowOff>
    </xdr:from>
    <xdr:to>
      <xdr:col>22</xdr:col>
      <xdr:colOff>85725</xdr:colOff>
      <xdr:row>66</xdr:row>
      <xdr:rowOff>152400</xdr:rowOff>
    </xdr:to>
    <xdr:graphicFrame macro="">
      <xdr:nvGraphicFramePr>
        <xdr:cNvPr id="1087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B586"/>
  <sheetViews>
    <sheetView showGridLines="0" zoomScaleNormal="100" workbookViewId="0">
      <selection activeCell="C168" sqref="C168"/>
    </sheetView>
  </sheetViews>
  <sheetFormatPr defaultColWidth="9.140625" defaultRowHeight="12" x14ac:dyDescent="0.2"/>
  <cols>
    <col min="1" max="1" width="1.85546875" style="1" customWidth="1"/>
    <col min="2" max="2" width="58.5703125" style="1" customWidth="1"/>
    <col min="3" max="3" width="8.7109375" style="1" customWidth="1"/>
    <col min="4" max="4" width="15.7109375" style="1" customWidth="1"/>
    <col min="5" max="6" width="20.7109375" style="1" customWidth="1"/>
    <col min="7" max="7" width="6.85546875" style="1" customWidth="1"/>
    <col min="8" max="8" width="9.28515625" style="1" customWidth="1"/>
    <col min="9" max="26" width="6.85546875" style="1" customWidth="1"/>
    <col min="27" max="16384" width="9.140625" style="1"/>
  </cols>
  <sheetData>
    <row r="1" spans="1:46" ht="20.25" x14ac:dyDescent="0.3">
      <c r="A1" s="90" t="s">
        <v>157</v>
      </c>
      <c r="B1" s="90"/>
      <c r="C1" s="90"/>
      <c r="D1" s="90"/>
      <c r="E1" s="90"/>
      <c r="F1" s="90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</row>
    <row r="2" spans="1:46" ht="12.75" x14ac:dyDescent="0.2">
      <c r="B2" s="2"/>
      <c r="C2" s="2"/>
      <c r="D2" s="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46" ht="12.75" x14ac:dyDescent="0.2">
      <c r="B3" s="11" t="s">
        <v>165</v>
      </c>
      <c r="C3" s="12"/>
      <c r="D3" s="13"/>
      <c r="E3" s="13"/>
      <c r="F3" s="1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</row>
    <row r="4" spans="1:46" ht="12.75" x14ac:dyDescent="0.2">
      <c r="B4" s="1" t="s">
        <v>126</v>
      </c>
      <c r="C4"/>
      <c r="D4" s="10"/>
      <c r="E4" s="9"/>
      <c r="F4" s="9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</row>
    <row r="5" spans="1:46" ht="12.75" x14ac:dyDescent="0.2">
      <c r="B5" s="8"/>
      <c r="C5"/>
      <c r="D5" s="10"/>
      <c r="E5" s="9"/>
      <c r="F5" s="9" t="s">
        <v>153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</row>
    <row r="6" spans="1:46" ht="12.75" x14ac:dyDescent="0.2">
      <c r="B6" s="41" t="s">
        <v>152</v>
      </c>
      <c r="C6" s="31"/>
      <c r="D6" s="48" t="s">
        <v>124</v>
      </c>
      <c r="E6" s="49" t="s">
        <v>164</v>
      </c>
      <c r="F6" s="49" t="s">
        <v>163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</row>
    <row r="7" spans="1:46" ht="12.75" x14ac:dyDescent="0.2">
      <c r="B7" s="42"/>
      <c r="C7" s="14"/>
      <c r="D7" s="33"/>
      <c r="E7" s="58"/>
      <c r="F7" s="58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1:46" ht="12.75" x14ac:dyDescent="0.2">
      <c r="B8" s="42"/>
      <c r="C8" s="14"/>
      <c r="D8" s="33"/>
      <c r="E8" s="59"/>
      <c r="F8" s="59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46" ht="12.75" x14ac:dyDescent="0.2">
      <c r="B9" s="43" t="s">
        <v>43</v>
      </c>
      <c r="C9" s="14"/>
      <c r="D9" s="33"/>
      <c r="E9" s="60">
        <f>+SUM(E10:E16)</f>
        <v>913936.77</v>
      </c>
      <c r="F9" s="60">
        <f>+SUM(F10:F16)</f>
        <v>901868.64</v>
      </c>
      <c r="G9"/>
      <c r="H9"/>
      <c r="I9" s="7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 s="6"/>
      <c r="AH9" s="6"/>
      <c r="AI9" s="6"/>
      <c r="AJ9" s="6"/>
      <c r="AK9" s="6"/>
      <c r="AL9"/>
      <c r="AM9"/>
      <c r="AN9"/>
      <c r="AO9"/>
      <c r="AP9"/>
      <c r="AQ9"/>
      <c r="AR9"/>
      <c r="AS9"/>
      <c r="AT9"/>
    </row>
    <row r="10" spans="1:46" ht="12.75" x14ac:dyDescent="0.2">
      <c r="B10" s="44">
        <v>0</v>
      </c>
      <c r="C10" s="14"/>
      <c r="D10" s="15" t="s">
        <v>7</v>
      </c>
      <c r="E10" s="59">
        <v>1.93</v>
      </c>
      <c r="F10" s="59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46" ht="12.75" x14ac:dyDescent="0.2">
      <c r="B11" s="44" t="s">
        <v>23</v>
      </c>
      <c r="C11" s="14"/>
      <c r="D11" s="15">
        <v>1</v>
      </c>
      <c r="E11" s="59">
        <v>478970.83</v>
      </c>
      <c r="F11" s="59">
        <v>472530.6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ht="12.75" x14ac:dyDescent="0.2">
      <c r="B12" s="44" t="s">
        <v>1</v>
      </c>
      <c r="C12" s="14"/>
      <c r="D12" s="15">
        <v>2</v>
      </c>
      <c r="E12" s="59">
        <v>434429.89</v>
      </c>
      <c r="F12" s="59">
        <v>426833.9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46" ht="12.75" x14ac:dyDescent="0.2">
      <c r="B13" s="44" t="s">
        <v>24</v>
      </c>
      <c r="C13" s="14"/>
      <c r="D13" s="15" t="s">
        <v>7</v>
      </c>
      <c r="E13" s="59">
        <v>0</v>
      </c>
      <c r="F13" s="59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</row>
    <row r="14" spans="1:46" ht="12.75" x14ac:dyDescent="0.2">
      <c r="B14" s="44" t="s">
        <v>25</v>
      </c>
      <c r="C14" s="14"/>
      <c r="D14" s="15" t="s">
        <v>7</v>
      </c>
      <c r="E14" s="59">
        <v>0</v>
      </c>
      <c r="F14" s="59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</row>
    <row r="15" spans="1:46" ht="12.75" x14ac:dyDescent="0.2">
      <c r="B15" s="44" t="s">
        <v>26</v>
      </c>
      <c r="C15" s="14"/>
      <c r="D15" s="15" t="s">
        <v>7</v>
      </c>
      <c r="E15" s="59">
        <v>0</v>
      </c>
      <c r="F15" s="59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</row>
    <row r="16" spans="1:46" ht="12.75" x14ac:dyDescent="0.2">
      <c r="B16" s="44" t="s">
        <v>33</v>
      </c>
      <c r="C16" s="14"/>
      <c r="D16" s="15">
        <v>3</v>
      </c>
      <c r="E16" s="59">
        <v>534.12</v>
      </c>
      <c r="F16" s="59">
        <v>2504.14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</row>
    <row r="17" spans="2:46" ht="12.75" x14ac:dyDescent="0.2">
      <c r="B17" s="44"/>
      <c r="C17" s="14"/>
      <c r="D17" s="15"/>
      <c r="E17" s="59"/>
      <c r="F17" s="59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</row>
    <row r="18" spans="2:46" ht="12.75" x14ac:dyDescent="0.2">
      <c r="B18" s="43" t="s">
        <v>44</v>
      </c>
      <c r="C18" s="14"/>
      <c r="D18" s="15"/>
      <c r="E18" s="60">
        <f>+SUM(E19:E27)</f>
        <v>907295.6</v>
      </c>
      <c r="F18" s="60">
        <f>+SUM(F19:F27)</f>
        <v>956922.44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</row>
    <row r="19" spans="2:46" ht="12.75" x14ac:dyDescent="0.2">
      <c r="B19" s="44" t="s">
        <v>2</v>
      </c>
      <c r="C19" s="14"/>
      <c r="D19" s="15">
        <v>4</v>
      </c>
      <c r="E19" s="59">
        <v>143488.88</v>
      </c>
      <c r="F19" s="59">
        <v>147320.57999999999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</row>
    <row r="20" spans="2:46" ht="12.75" x14ac:dyDescent="0.2">
      <c r="B20" s="44" t="s">
        <v>22</v>
      </c>
      <c r="C20" s="14"/>
      <c r="D20" s="15">
        <v>5</v>
      </c>
      <c r="E20" s="59">
        <v>209280.89</v>
      </c>
      <c r="F20" s="59">
        <v>227416.46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</row>
    <row r="21" spans="2:46" ht="12.75" x14ac:dyDescent="0.2">
      <c r="B21" s="44" t="s">
        <v>27</v>
      </c>
      <c r="C21" s="14"/>
      <c r="D21" s="15">
        <v>6</v>
      </c>
      <c r="E21" s="59">
        <v>613518.84</v>
      </c>
      <c r="F21" s="59">
        <v>575136.43000000005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</row>
    <row r="22" spans="2:46" ht="12.75" x14ac:dyDescent="0.2">
      <c r="B22" s="44" t="s">
        <v>28</v>
      </c>
      <c r="C22" s="14"/>
      <c r="D22" s="15" t="s">
        <v>7</v>
      </c>
      <c r="E22" s="59">
        <v>-60000</v>
      </c>
      <c r="F22" s="59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2:46" ht="12.75" x14ac:dyDescent="0.2">
      <c r="B23" s="44" t="s">
        <v>29</v>
      </c>
      <c r="C23" s="14"/>
      <c r="D23" s="15" t="s">
        <v>7</v>
      </c>
      <c r="E23" s="59">
        <v>0</v>
      </c>
      <c r="F23" s="59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</row>
    <row r="24" spans="2:46" ht="12.75" x14ac:dyDescent="0.2">
      <c r="B24" s="44" t="s">
        <v>30</v>
      </c>
      <c r="C24" s="14"/>
      <c r="D24" s="15" t="s">
        <v>7</v>
      </c>
      <c r="E24" s="59">
        <v>0</v>
      </c>
      <c r="F24" s="59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2:46" ht="12.75" x14ac:dyDescent="0.2">
      <c r="B25" s="44" t="s">
        <v>31</v>
      </c>
      <c r="C25" s="14"/>
      <c r="D25" s="15" t="s">
        <v>155</v>
      </c>
      <c r="E25" s="59">
        <v>0</v>
      </c>
      <c r="F25" s="59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2:46" ht="12.75" x14ac:dyDescent="0.2">
      <c r="B26" s="44" t="s">
        <v>32</v>
      </c>
      <c r="C26" s="14"/>
      <c r="D26" s="15" t="s">
        <v>7</v>
      </c>
      <c r="E26" s="59">
        <v>0</v>
      </c>
      <c r="F26" s="59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2:46" ht="12.75" x14ac:dyDescent="0.2">
      <c r="B27" s="44" t="s">
        <v>34</v>
      </c>
      <c r="C27" s="14"/>
      <c r="D27" s="15">
        <v>7</v>
      </c>
      <c r="E27" s="59">
        <v>1006.99</v>
      </c>
      <c r="F27" s="59">
        <v>7048.97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2:46" ht="12.75" x14ac:dyDescent="0.2">
      <c r="B28" s="44"/>
      <c r="C28" s="14"/>
      <c r="D28" s="15"/>
      <c r="E28" s="59"/>
      <c r="F28" s="59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2:46" ht="12.75" x14ac:dyDescent="0.2">
      <c r="B29" s="43" t="s">
        <v>35</v>
      </c>
      <c r="C29" s="14"/>
      <c r="D29" s="15"/>
      <c r="E29" s="60">
        <f>+E9-E18</f>
        <v>6641.1700000000419</v>
      </c>
      <c r="F29" s="60">
        <f>+F9-F18</f>
        <v>-55053.79999999993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2:46" ht="12.75" x14ac:dyDescent="0.2">
      <c r="B30" s="44"/>
      <c r="C30" s="14"/>
      <c r="D30" s="15"/>
      <c r="E30" s="59"/>
      <c r="F30" s="59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</row>
    <row r="31" spans="2:46" ht="12.75" x14ac:dyDescent="0.2">
      <c r="B31" s="44" t="s">
        <v>36</v>
      </c>
      <c r="C31" s="14"/>
      <c r="D31" s="15">
        <v>8</v>
      </c>
      <c r="E31" s="59">
        <v>4476.2700000000004</v>
      </c>
      <c r="F31" s="59">
        <v>2565.9699999999998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</row>
    <row r="32" spans="2:46" ht="12.75" x14ac:dyDescent="0.2">
      <c r="B32" s="44" t="s">
        <v>37</v>
      </c>
      <c r="C32" s="14"/>
      <c r="D32" s="15" t="s">
        <v>7</v>
      </c>
      <c r="E32" s="59">
        <v>0</v>
      </c>
      <c r="F32" s="59">
        <v>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</row>
    <row r="33" spans="2:46" ht="12.75" x14ac:dyDescent="0.2">
      <c r="B33" s="44"/>
      <c r="C33" s="14"/>
      <c r="D33" s="15"/>
      <c r="E33" s="59"/>
      <c r="F33" s="59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</row>
    <row r="34" spans="2:46" ht="12.75" x14ac:dyDescent="0.2">
      <c r="B34" s="43" t="s">
        <v>38</v>
      </c>
      <c r="C34" s="14"/>
      <c r="D34" s="15"/>
      <c r="E34" s="60">
        <f>+E29-E31-E32</f>
        <v>2164.9000000000415</v>
      </c>
      <c r="F34" s="60">
        <f>+F29-F31-F32</f>
        <v>-57619.769999999931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</row>
    <row r="35" spans="2:46" ht="12.75" x14ac:dyDescent="0.2">
      <c r="B35" s="45"/>
      <c r="C35" s="14"/>
      <c r="D35" s="15"/>
      <c r="E35" s="59"/>
      <c r="F35" s="59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2:46" ht="12.75" x14ac:dyDescent="0.2">
      <c r="B36" s="44" t="s">
        <v>39</v>
      </c>
      <c r="C36" s="14"/>
      <c r="D36" s="15" t="s">
        <v>7</v>
      </c>
      <c r="E36" s="59">
        <v>1</v>
      </c>
      <c r="F36" s="59">
        <v>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</row>
    <row r="37" spans="2:46" ht="12.75" x14ac:dyDescent="0.2">
      <c r="B37" s="44" t="s">
        <v>40</v>
      </c>
      <c r="C37" s="14"/>
      <c r="D37" s="15">
        <v>9</v>
      </c>
      <c r="E37" s="59">
        <v>0</v>
      </c>
      <c r="F37" s="59">
        <v>0.12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2:46" ht="12.75" x14ac:dyDescent="0.2">
      <c r="B38" s="44"/>
      <c r="C38" s="14"/>
      <c r="D38" s="15"/>
      <c r="E38" s="59"/>
      <c r="F38" s="59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2:46" ht="4.5" customHeight="1" x14ac:dyDescent="0.2">
      <c r="B39" s="39"/>
      <c r="C39" s="14"/>
      <c r="D39" s="15"/>
      <c r="E39" s="59"/>
      <c r="F39" s="5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2:46" ht="12.75" x14ac:dyDescent="0.2">
      <c r="B40" s="43" t="s">
        <v>41</v>
      </c>
      <c r="C40" s="14"/>
      <c r="D40" s="15"/>
      <c r="E40" s="60">
        <f>+E34+E36-E37</f>
        <v>2165.9000000000415</v>
      </c>
      <c r="F40" s="60">
        <f>+F34+F36-F37</f>
        <v>-57619.889999999934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2:46" ht="6" customHeight="1" x14ac:dyDescent="0.2">
      <c r="B41" s="39"/>
      <c r="C41" s="14"/>
      <c r="D41" s="15"/>
      <c r="E41" s="59"/>
      <c r="F41" s="59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2:46" ht="12.75" x14ac:dyDescent="0.2">
      <c r="B42" s="44" t="s">
        <v>4</v>
      </c>
      <c r="C42" s="14"/>
      <c r="D42" s="15" t="s">
        <v>7</v>
      </c>
      <c r="E42" s="59">
        <v>0</v>
      </c>
      <c r="F42" s="59">
        <v>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2:46" ht="5.25" customHeight="1" x14ac:dyDescent="0.2">
      <c r="B43" s="39" t="s">
        <v>7</v>
      </c>
      <c r="C43" s="14"/>
      <c r="D43" s="15"/>
      <c r="E43" s="59"/>
      <c r="F43" s="59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2:46" ht="12.75" x14ac:dyDescent="0.2">
      <c r="B44" s="46" t="s">
        <v>42</v>
      </c>
      <c r="C44" s="47"/>
      <c r="D44" s="16"/>
      <c r="E44" s="60">
        <f>+E40-E42</f>
        <v>2165.9000000000415</v>
      </c>
      <c r="F44" s="60">
        <f>+F40-F42</f>
        <v>-57619.889999999934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2:46" ht="12.75" x14ac:dyDescent="0.2">
      <c r="B45" s="3"/>
      <c r="C45"/>
      <c r="D45" s="7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2:46" ht="12.75" x14ac:dyDescent="0.2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</row>
    <row r="47" spans="2:46" ht="12.75" x14ac:dyDescent="0.2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</row>
    <row r="48" spans="2:46" ht="12.75" x14ac:dyDescent="0.2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2:46" ht="12.75" x14ac:dyDescent="0.2">
      <c r="B49"/>
      <c r="C49"/>
      <c r="D49"/>
      <c r="E49"/>
      <c r="F49" t="s">
        <v>7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</row>
    <row r="50" spans="2:46" ht="12.75" x14ac:dyDescent="0.2">
      <c r="B50"/>
      <c r="C50"/>
      <c r="D50"/>
      <c r="E50" t="s">
        <v>7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2:46" ht="12.75" x14ac:dyDescent="0.2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2:46" ht="12.75" x14ac:dyDescent="0.2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2:46" ht="12.75" x14ac:dyDescent="0.2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</row>
    <row r="54" spans="2:46" ht="12.75" x14ac:dyDescent="0.2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</row>
    <row r="55" spans="2:46" ht="12.75" x14ac:dyDescent="0.2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 s="1">
        <f>+IF(SUM($H55:AE55)+$F55*$B55&gt;$F55,IF(SUM($H55:AE55)&lt;$F55,$F55-SUM($H55:AE55),0),$B55*$F55)</f>
        <v>0</v>
      </c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</row>
    <row r="56" spans="2:46" ht="12.75" x14ac:dyDescent="0.2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 s="1">
        <f>+IF(SUM($H56:AE56)+$F56*$B56&gt;$F56,IF(SUM($H56:AE56)&lt;$F56,$F56-SUM($H56:AE56),0),$B56*$F56)</f>
        <v>0</v>
      </c>
      <c r="AG56" s="1">
        <f>+IF(SUM($H56:AF56)+$F56*$B56&gt;$F56,IF(SUM($H56:AF56)&lt;$F56,$F56-SUM($H56:AF56),0),$B56*$F56)</f>
        <v>0</v>
      </c>
      <c r="AH56"/>
      <c r="AI56"/>
      <c r="AJ56"/>
      <c r="AK56"/>
      <c r="AL56"/>
      <c r="AM56"/>
      <c r="AN56"/>
      <c r="AO56"/>
      <c r="AP56"/>
      <c r="AQ56"/>
      <c r="AR56"/>
      <c r="AS56"/>
      <c r="AT56"/>
    </row>
    <row r="57" spans="2:46" ht="12.75" x14ac:dyDescent="0.2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 s="1">
        <f>+IF(SUM($H57:AE57)+$F57*$B57&gt;$F57,IF(SUM($H57:AE57)&lt;$F57,$F57-SUM($H57:AE57),0),$B57*$F57)</f>
        <v>0</v>
      </c>
      <c r="AG57" s="1">
        <f>+IF(SUM($H57:AF57)+$F57*$B57&gt;$F57,IF(SUM($H57:AF57)&lt;$F57,$F57-SUM($H57:AF57),0),$B57*$F57)</f>
        <v>0</v>
      </c>
      <c r="AH57" s="1">
        <f>+IF(SUM($H57:AG57)+$F57*$B57&gt;$F57,IF(SUM($H57:AG57)&lt;$F57,$F57-SUM($H57:AG57),0),$B57*$F57)</f>
        <v>0</v>
      </c>
      <c r="AI57"/>
      <c r="AJ57"/>
      <c r="AK57"/>
      <c r="AL57"/>
      <c r="AM57"/>
      <c r="AN57"/>
      <c r="AO57"/>
      <c r="AP57"/>
      <c r="AQ57"/>
      <c r="AR57"/>
      <c r="AS57"/>
      <c r="AT57"/>
    </row>
    <row r="58" spans="2:46" ht="12.75" x14ac:dyDescent="0.2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 s="1">
        <f>+IF(SUM($H58:AE58)+$F58*$B58&gt;$F58,IF(SUM($H58:AE58)&lt;$F58,$F58-SUM($H58:AE58),0),$B58*$F58)</f>
        <v>0</v>
      </c>
      <c r="AG58" s="1">
        <f>+IF(SUM($H58:AF58)+$F58*$B58&gt;$F58,IF(SUM($H58:AF58)&lt;$F58,$F58-SUM($H58:AF58),0),$B58*$F58)</f>
        <v>0</v>
      </c>
      <c r="AH58" s="1">
        <f>+IF(SUM($H58:AG58)+$F58*$B58&gt;$F58,IF(SUM($H58:AG58)&lt;$F58,$F58-SUM($H58:AG58),0),$B58*$F58)</f>
        <v>0</v>
      </c>
      <c r="AI58" s="1">
        <f>+IF(SUM($H58:AH58)+$F58*$B58&gt;$F58,IF(SUM($H58:AH58)&lt;$F58,$F58-SUM($H58:AH58),0),$B58*$F58)</f>
        <v>0</v>
      </c>
      <c r="AJ58"/>
      <c r="AK58"/>
      <c r="AL58"/>
      <c r="AM58"/>
      <c r="AN58"/>
      <c r="AO58"/>
      <c r="AP58"/>
      <c r="AQ58"/>
      <c r="AR58"/>
      <c r="AS58"/>
      <c r="AT58"/>
    </row>
    <row r="59" spans="2:46" ht="12.75" x14ac:dyDescent="0.2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 s="1">
        <f>+IF(SUM($H59:AE59)+$F59*$B59&gt;$F59,IF(SUM($H59:AE59)&lt;$F59,$F59-SUM($H59:AE59),0),$B59*$F59)</f>
        <v>0</v>
      </c>
      <c r="AG59" s="1">
        <f>+IF(SUM($H59:AF59)+$F59*$B59&gt;$F59,IF(SUM($H59:AF59)&lt;$F59,$F59-SUM($H59:AF59),0),$B59*$F59)</f>
        <v>0</v>
      </c>
      <c r="AH59" s="1">
        <f>+IF(SUM($H59:AG59)+$F59*$B59&gt;$F59,IF(SUM($H59:AG59)&lt;$F59,$F59-SUM($H59:AG59),0),$B59*$F59)</f>
        <v>0</v>
      </c>
      <c r="AI59" s="1">
        <f>+IF(SUM($H59:AH59)+$F59*$B59&gt;$F59,IF(SUM($H59:AH59)&lt;$F59,$F59-SUM($H59:AH59),0),$B59*$F59)</f>
        <v>0</v>
      </c>
      <c r="AJ59" s="1">
        <f>+IF(SUM($H59:AI59)+$F59*$B59&gt;$F59,IF(SUM($H59:AI59)&lt;$F59,$F59-SUM($H59:AI59),0),$B59*$F59)</f>
        <v>0</v>
      </c>
      <c r="AK59"/>
      <c r="AL59"/>
      <c r="AM59"/>
      <c r="AN59"/>
      <c r="AO59"/>
      <c r="AP59"/>
      <c r="AQ59"/>
      <c r="AR59"/>
      <c r="AS59"/>
      <c r="AT59"/>
    </row>
    <row r="60" spans="2:46" ht="12.75" x14ac:dyDescent="0.2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 s="1">
        <f>+IF(SUM($H60:AE60)+$F60*$B60&gt;$F60,IF(SUM($H60:AE60)&lt;$F60,$F60-SUM($H60:AE60),0),$B60*$F60)</f>
        <v>0</v>
      </c>
      <c r="AG60" s="1">
        <f>+IF(SUM($H60:AF60)+$F60*$B60&gt;$F60,IF(SUM($H60:AF60)&lt;$F60,$F60-SUM($H60:AF60),0),$B60*$F60)</f>
        <v>0</v>
      </c>
      <c r="AH60" s="1">
        <f>+IF(SUM($H60:AG60)+$F60*$B60&gt;$F60,IF(SUM($H60:AG60)&lt;$F60,$F60-SUM($H60:AG60),0),$B60*$F60)</f>
        <v>0</v>
      </c>
      <c r="AI60" s="1">
        <f>+IF(SUM($H60:AH60)+$F60*$B60&gt;$F60,IF(SUM($H60:AH60)&lt;$F60,$F60-SUM($H60:AH60),0),$B60*$F60)</f>
        <v>0</v>
      </c>
      <c r="AJ60" s="1">
        <f>+IF(SUM($H60:AI60)+$F60*$B60&gt;$F60,IF(SUM($H60:AI60)&lt;$F60,$F60-SUM($H60:AI60),0),$B60*$F60)</f>
        <v>0</v>
      </c>
      <c r="AK60" s="1">
        <f>+IF(SUM($H60:AJ60)+$F60*$B60&gt;$F60,IF(SUM($H60:AJ60)&lt;$F60,$F60-SUM($H60:AJ60),0),$B60*$F60)</f>
        <v>0</v>
      </c>
      <c r="AL60"/>
      <c r="AM60"/>
      <c r="AN60"/>
      <c r="AO60"/>
      <c r="AP60"/>
      <c r="AQ60"/>
      <c r="AR60"/>
      <c r="AS60"/>
      <c r="AT60"/>
    </row>
    <row r="61" spans="2:46" ht="12.75" x14ac:dyDescent="0.2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 s="1">
        <f>+IF(SUM($H61:AE61)+$F61*$B61&gt;$F61,IF(SUM($H61:AE61)&lt;$F61,$F61-SUM($H61:AE61),0),$B61*$F61)</f>
        <v>0</v>
      </c>
      <c r="AG61" s="1">
        <f>+IF(SUM($H61:AF61)+$F61*$B61&gt;$F61,IF(SUM($H61:AF61)&lt;$F61,$F61-SUM($H61:AF61),0),$B61*$F61)</f>
        <v>0</v>
      </c>
      <c r="AH61" s="1">
        <f>+IF(SUM($H61:AG61)+$F61*$B61&gt;$F61,IF(SUM($H61:AG61)&lt;$F61,$F61-SUM($H61:AG61),0),$B61*$F61)</f>
        <v>0</v>
      </c>
      <c r="AI61" s="1">
        <f>+IF(SUM($H61:AH61)+$F61*$B61&gt;$F61,IF(SUM($H61:AH61)&lt;$F61,$F61-SUM($H61:AH61),0),$B61*$F61)</f>
        <v>0</v>
      </c>
      <c r="AJ61" s="1">
        <f>+IF(SUM($H61:AI61)+$F61*$B61&gt;$F61,IF(SUM($H61:AI61)&lt;$F61,$F61-SUM($H61:AI61),0),$B61*$F61)</f>
        <v>0</v>
      </c>
      <c r="AK61" s="1">
        <f>+IF(SUM($H61:AJ61)+$F61*$B61&gt;$F61,IF(SUM($H61:AJ61)&lt;$F61,$F61-SUM($H61:AJ61),0),$B61*$F61)</f>
        <v>0</v>
      </c>
      <c r="AL61" s="1">
        <f>+IF(SUM($H61:AK61)+$F61*$B61&gt;$F61,IF(SUM($H61:AK61)&lt;$F61,$F61-SUM($H61:AK61),0),$B61*$F61)</f>
        <v>0</v>
      </c>
      <c r="AM61"/>
      <c r="AN61"/>
      <c r="AO61"/>
      <c r="AP61"/>
      <c r="AQ61"/>
      <c r="AR61"/>
      <c r="AS61"/>
      <c r="AT61"/>
    </row>
    <row r="62" spans="2:46" ht="12.75" x14ac:dyDescent="0.2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 s="1">
        <f>+IF(SUM($H62:AE62)+$F62*$B62&gt;$F62,IF(SUM($H62:AE62)&lt;$F62,$F62-SUM($H62:AE62),0),$B62*$F62)</f>
        <v>0</v>
      </c>
      <c r="AG62" s="1">
        <f>+IF(SUM($H62:AF62)+$F62*$B62&gt;$F62,IF(SUM($H62:AF62)&lt;$F62,$F62-SUM($H62:AF62),0),$B62*$F62)</f>
        <v>0</v>
      </c>
      <c r="AH62" s="1">
        <f>+IF(SUM($H62:AG62)+$F62*$B62&gt;$F62,IF(SUM($H62:AG62)&lt;$F62,$F62-SUM($H62:AG62),0),$B62*$F62)</f>
        <v>0</v>
      </c>
      <c r="AI62" s="1">
        <f>+IF(SUM($H62:AH62)+$F62*$B62&gt;$F62,IF(SUM($H62:AH62)&lt;$F62,$F62-SUM($H62:AH62),0),$B62*$F62)</f>
        <v>0</v>
      </c>
      <c r="AJ62" s="1">
        <f>+IF(SUM($H62:AI62)+$F62*$B62&gt;$F62,IF(SUM($H62:AI62)&lt;$F62,$F62-SUM($H62:AI62),0),$B62*$F62)</f>
        <v>0</v>
      </c>
      <c r="AK62" s="1">
        <f>+IF(SUM($H62:AJ62)+$F62*$B62&gt;$F62,IF(SUM($H62:AJ62)&lt;$F62,$F62-SUM($H62:AJ62),0),$B62*$F62)</f>
        <v>0</v>
      </c>
      <c r="AL62" s="1">
        <f>+IF(SUM($H62:AK62)+$F62*$B62&gt;$F62,IF(SUM($H62:AK62)&lt;$F62,$F62-SUM($H62:AK62),0),$B62*$F62)</f>
        <v>0</v>
      </c>
      <c r="AM62" s="1">
        <f>+IF(SUM($H62:AL62)+$F62*$B62&gt;$F62,IF(SUM($H62:AL62)&lt;$F62,$F62-SUM($H62:AL62),0),$B62*$F62)</f>
        <v>0</v>
      </c>
      <c r="AN62"/>
      <c r="AO62"/>
      <c r="AP62"/>
      <c r="AQ62"/>
      <c r="AR62"/>
      <c r="AS62"/>
      <c r="AT62"/>
    </row>
    <row r="63" spans="2:46" ht="12.75" x14ac:dyDescent="0.2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 s="1">
        <f>+IF(SUM($H63:AE63)+$F63*$B63&gt;$F63,IF(SUM($H63:AE63)&lt;$F63,$F63-SUM($H63:AE63),0),$B63*$F63)</f>
        <v>0</v>
      </c>
      <c r="AG63" s="1">
        <f>+IF(SUM($H63:AF63)+$F63*$B63&gt;$F63,IF(SUM($H63:AF63)&lt;$F63,$F63-SUM($H63:AF63),0),$B63*$F63)</f>
        <v>0</v>
      </c>
      <c r="AH63" s="1">
        <f>+IF(SUM($H63:AG63)+$F63*$B63&gt;$F63,IF(SUM($H63:AG63)&lt;$F63,$F63-SUM($H63:AG63),0),$B63*$F63)</f>
        <v>0</v>
      </c>
      <c r="AI63" s="1">
        <f>+IF(SUM($H63:AH63)+$F63*$B63&gt;$F63,IF(SUM($H63:AH63)&lt;$F63,$F63-SUM($H63:AH63),0),$B63*$F63)</f>
        <v>0</v>
      </c>
      <c r="AJ63" s="1">
        <f>+IF(SUM($H63:AI63)+$F63*$B63&gt;$F63,IF(SUM($H63:AI63)&lt;$F63,$F63-SUM($H63:AI63),0),$B63*$F63)</f>
        <v>0</v>
      </c>
      <c r="AK63" s="1">
        <f>+IF(SUM($H63:AJ63)+$F63*$B63&gt;$F63,IF(SUM($H63:AJ63)&lt;$F63,$F63-SUM($H63:AJ63),0),$B63*$F63)</f>
        <v>0</v>
      </c>
      <c r="AL63" s="1">
        <f>+IF(SUM($H63:AK63)+$F63*$B63&gt;$F63,IF(SUM($H63:AK63)&lt;$F63,$F63-SUM($H63:AK63),0),$B63*$F63)</f>
        <v>0</v>
      </c>
      <c r="AM63" s="1">
        <f>+IF(SUM($H63:AL63)+$F63*$B63&gt;$F63,IF(SUM($H63:AL63)&lt;$F63,$F63-SUM($H63:AL63),0),$B63*$F63)</f>
        <v>0</v>
      </c>
      <c r="AN63" s="1">
        <f>+IF(SUM($H63:AM63)+$F63*$B63&gt;$F63,IF(SUM($H63:AM63)&lt;$F63,$F63-SUM($H63:AM63),0),$B63*$F63)</f>
        <v>0</v>
      </c>
      <c r="AO63"/>
      <c r="AP63"/>
      <c r="AQ63"/>
      <c r="AR63"/>
      <c r="AS63"/>
      <c r="AT63"/>
    </row>
    <row r="64" spans="2:46" ht="12.75" x14ac:dyDescent="0.2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 s="1">
        <f>+IF(SUM($H64:AE64)+$F64*$B64&gt;$F64,IF(SUM($H64:AE64)&lt;$F64,$F64-SUM($H64:AE64),0),$B64*$F64)</f>
        <v>0</v>
      </c>
      <c r="AG64" s="1">
        <f>+IF(SUM($H64:AF64)+$F64*$B64&gt;$F64,IF(SUM($H64:AF64)&lt;$F64,$F64-SUM($H64:AF64),0),$B64*$F64)</f>
        <v>0</v>
      </c>
      <c r="AH64" s="1">
        <f>+IF(SUM($H64:AG64)+$F64*$B64&gt;$F64,IF(SUM($H64:AG64)&lt;$F64,$F64-SUM($H64:AG64),0),$B64*$F64)</f>
        <v>0</v>
      </c>
      <c r="AI64" s="1">
        <f>+IF(SUM($H64:AH64)+$F64*$B64&gt;$F64,IF(SUM($H64:AH64)&lt;$F64,$F64-SUM($H64:AH64),0),$B64*$F64)</f>
        <v>0</v>
      </c>
      <c r="AJ64" s="1">
        <f>+IF(SUM($H64:AI64)+$F64*$B64&gt;$F64,IF(SUM($H64:AI64)&lt;$F64,$F64-SUM($H64:AI64),0),$B64*$F64)</f>
        <v>0</v>
      </c>
      <c r="AK64" s="1">
        <f>+IF(SUM($H64:AJ64)+$F64*$B64&gt;$F64,IF(SUM($H64:AJ64)&lt;$F64,$F64-SUM($H64:AJ64),0),$B64*$F64)</f>
        <v>0</v>
      </c>
      <c r="AL64" s="1">
        <f>+IF(SUM($H64:AK64)+$F64*$B64&gt;$F64,IF(SUM($H64:AK64)&lt;$F64,$F64-SUM($H64:AK64),0),$B64*$F64)</f>
        <v>0</v>
      </c>
      <c r="AM64" s="1">
        <f>+IF(SUM($H64:AL64)+$F64*$B64&gt;$F64,IF(SUM($H64:AL64)&lt;$F64,$F64-SUM($H64:AL64),0),$B64*$F64)</f>
        <v>0</v>
      </c>
      <c r="AN64" s="1">
        <f>+IF(SUM($H64:AM64)+$F64*$B64&gt;$F64,IF(SUM($H64:AM64)&lt;$F64,$F64-SUM($H64:AM64),0),$B64*$F64)</f>
        <v>0</v>
      </c>
      <c r="AO64" s="1">
        <f>+IF(SUM($H64:AN64)+$F64*$B64&gt;$F64,IF(SUM($H64:AN64)&lt;$F64,$F64-SUM($H64:AN64),0),$B64*$F64)</f>
        <v>0</v>
      </c>
      <c r="AP64"/>
      <c r="AQ64"/>
      <c r="AR64"/>
      <c r="AS64"/>
      <c r="AT64"/>
    </row>
    <row r="65" spans="2:54" ht="12.75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 s="1">
        <f>+IF(SUM($H65:AE65)+$F65*$B65&gt;$F65,IF(SUM($H65:AE65)&lt;$F65,$F65-SUM($H65:AE65),0),$B65*$F65)</f>
        <v>0</v>
      </c>
      <c r="AG65" s="1">
        <f>+IF(SUM($H65:AF65)+$F65*$B65&gt;$F65,IF(SUM($H65:AF65)&lt;$F65,$F65-SUM($H65:AF65),0),$B65*$F65)</f>
        <v>0</v>
      </c>
      <c r="AH65" s="1">
        <f>+IF(SUM($H65:AG65)+$F65*$B65&gt;$F65,IF(SUM($H65:AG65)&lt;$F65,$F65-SUM($H65:AG65),0),$B65*$F65)</f>
        <v>0</v>
      </c>
      <c r="AI65" s="1">
        <f>+IF(SUM($H65:AH65)+$F65*$B65&gt;$F65,IF(SUM($H65:AH65)&lt;$F65,$F65-SUM($H65:AH65),0),$B65*$F65)</f>
        <v>0</v>
      </c>
      <c r="AJ65" s="1">
        <f>+IF(SUM($H65:AI65)+$F65*$B65&gt;$F65,IF(SUM($H65:AI65)&lt;$F65,$F65-SUM($H65:AI65),0),$B65*$F65)</f>
        <v>0</v>
      </c>
      <c r="AK65" s="1">
        <f>+IF(SUM($H65:AJ65)+$F65*$B65&gt;$F65,IF(SUM($H65:AJ65)&lt;$F65,$F65-SUM($H65:AJ65),0),$B65*$F65)</f>
        <v>0</v>
      </c>
      <c r="AL65" s="1">
        <f>+IF(SUM($H65:AK65)+$F65*$B65&gt;$F65,IF(SUM($H65:AK65)&lt;$F65,$F65-SUM($H65:AK65),0),$B65*$F65)</f>
        <v>0</v>
      </c>
      <c r="AM65" s="1">
        <f>+IF(SUM($H65:AL65)+$F65*$B65&gt;$F65,IF(SUM($H65:AL65)&lt;$F65,$F65-SUM($H65:AL65),0),$B65*$F65)</f>
        <v>0</v>
      </c>
      <c r="AN65" s="1">
        <f>+IF(SUM($H65:AM65)+$F65*$B65&gt;$F65,IF(SUM($H65:AM65)&lt;$F65,$F65-SUM($H65:AM65),0),$B65*$F65)</f>
        <v>0</v>
      </c>
      <c r="AO65" s="1">
        <f>+IF(SUM($H65:AN65)+$F65*$B65&gt;$F65,IF(SUM($H65:AN65)&lt;$F65,$F65-SUM($H65:AN65),0),$B65*$F65)</f>
        <v>0</v>
      </c>
      <c r="AP65" s="1">
        <f>+IF(SUM($H65:AO65)+$F65*$B65&gt;$F65,IF(SUM($H65:AO65)&lt;$F65,$F65-SUM($H65:AO65),0),$B65*$F65)</f>
        <v>0</v>
      </c>
      <c r="AQ65"/>
      <c r="AR65"/>
      <c r="AS65"/>
      <c r="AT65"/>
    </row>
    <row r="66" spans="2:54" ht="12.75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 s="1">
        <f>+IF(SUM($H66:AE66)+$F66*$B66&gt;$F66,IF(SUM($H66:AE66)&lt;$F66,$F66-SUM($H66:AE66),0),$B66*$F66)</f>
        <v>0</v>
      </c>
      <c r="AG66" s="1">
        <f>+IF(SUM($H66:AF66)+$F66*$B66&gt;$F66,IF(SUM($H66:AF66)&lt;$F66,$F66-SUM($H66:AF66),0),$B66*$F66)</f>
        <v>0</v>
      </c>
      <c r="AH66" s="1">
        <f>+IF(SUM($H66:AG66)+$F66*$B66&gt;$F66,IF(SUM($H66:AG66)&lt;$F66,$F66-SUM($H66:AG66),0),$B66*$F66)</f>
        <v>0</v>
      </c>
      <c r="AI66" s="1">
        <f>+IF(SUM($H66:AH66)+$F66*$B66&gt;$F66,IF(SUM($H66:AH66)&lt;$F66,$F66-SUM($H66:AH66),0),$B66*$F66)</f>
        <v>0</v>
      </c>
      <c r="AJ66" s="1">
        <f>+IF(SUM($H66:AI66)+$F66*$B66&gt;$F66,IF(SUM($H66:AI66)&lt;$F66,$F66-SUM($H66:AI66),0),$B66*$F66)</f>
        <v>0</v>
      </c>
      <c r="AK66" s="1">
        <f>+IF(SUM($H66:AJ66)+$F66*$B66&gt;$F66,IF(SUM($H66:AJ66)&lt;$F66,$F66-SUM($H66:AJ66),0),$B66*$F66)</f>
        <v>0</v>
      </c>
      <c r="AL66" s="1">
        <f>+IF(SUM($H66:AK66)+$F66*$B66&gt;$F66,IF(SUM($H66:AK66)&lt;$F66,$F66-SUM($H66:AK66),0),$B66*$F66)</f>
        <v>0</v>
      </c>
      <c r="AM66" s="1">
        <f>+IF(SUM($H66:AL66)+$F66*$B66&gt;$F66,IF(SUM($H66:AL66)&lt;$F66,$F66-SUM($H66:AL66),0),$B66*$F66)</f>
        <v>0</v>
      </c>
      <c r="AN66" s="1">
        <f>+IF(SUM($H66:AM66)+$F66*$B66&gt;$F66,IF(SUM($H66:AM66)&lt;$F66,$F66-SUM($H66:AM66),0),$B66*$F66)</f>
        <v>0</v>
      </c>
      <c r="AO66" s="1">
        <f>+IF(SUM($H66:AN66)+$F66*$B66&gt;$F66,IF(SUM($H66:AN66)&lt;$F66,$F66-SUM($H66:AN66),0),$B66*$F66)</f>
        <v>0</v>
      </c>
      <c r="AP66" s="1">
        <f>+IF(SUM($H66:AO66)+$F66*$B66&gt;$F66,IF(SUM($H66:AO66)&lt;$F66,$F66-SUM($H66:AO66),0),$B66*$F66)</f>
        <v>0</v>
      </c>
      <c r="AQ66" s="1">
        <f>+IF(SUM($H66:AP66)+$F66*$B66&gt;$F66,IF(SUM($H66:AP66)&lt;$F66,$F66-SUM($H66:AP66),0),$B66*$F66)</f>
        <v>0</v>
      </c>
      <c r="AR66"/>
      <c r="AS66"/>
      <c r="AT66"/>
    </row>
    <row r="67" spans="2:54" ht="12.75" x14ac:dyDescent="0.2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 s="1">
        <f>+IF(SUM($H67:AE67)+$F67*$B67&gt;$F67,IF(SUM($H67:AE67)&lt;$F67,$F67-SUM($H67:AE67),0),$B67*$F67)</f>
        <v>0</v>
      </c>
      <c r="AG67" s="1">
        <f>+IF(SUM($H67:AF67)+$F67*$B67&gt;$F67,IF(SUM($H67:AF67)&lt;$F67,$F67-SUM($H67:AF67),0),$B67*$F67)</f>
        <v>0</v>
      </c>
      <c r="AH67" s="1">
        <f>+IF(SUM($H67:AG67)+$F67*$B67&gt;$F67,IF(SUM($H67:AG67)&lt;$F67,$F67-SUM($H67:AG67),0),$B67*$F67)</f>
        <v>0</v>
      </c>
      <c r="AI67" s="1">
        <f>+IF(SUM($H67:AH67)+$F67*$B67&gt;$F67,IF(SUM($H67:AH67)&lt;$F67,$F67-SUM($H67:AH67),0),$B67*$F67)</f>
        <v>0</v>
      </c>
      <c r="AJ67" s="1">
        <f>+IF(SUM($H67:AI67)+$F67*$B67&gt;$F67,IF(SUM($H67:AI67)&lt;$F67,$F67-SUM($H67:AI67),0),$B67*$F67)</f>
        <v>0</v>
      </c>
      <c r="AK67" s="1">
        <f>+IF(SUM($H67:AJ67)+$F67*$B67&gt;$F67,IF(SUM($H67:AJ67)&lt;$F67,$F67-SUM($H67:AJ67),0),$B67*$F67)</f>
        <v>0</v>
      </c>
      <c r="AL67" s="1">
        <f>+IF(SUM($H67:AK67)+$F67*$B67&gt;$F67,IF(SUM($H67:AK67)&lt;$F67,$F67-SUM($H67:AK67),0),$B67*$F67)</f>
        <v>0</v>
      </c>
      <c r="AM67" s="1">
        <f>+IF(SUM($H67:AL67)+$F67*$B67&gt;$F67,IF(SUM($H67:AL67)&lt;$F67,$F67-SUM($H67:AL67),0),$B67*$F67)</f>
        <v>0</v>
      </c>
      <c r="AN67" s="1">
        <f>+IF(SUM($H67:AM67)+$F67*$B67&gt;$F67,IF(SUM($H67:AM67)&lt;$F67,$F67-SUM($H67:AM67),0),$B67*$F67)</f>
        <v>0</v>
      </c>
      <c r="AO67" s="1">
        <f>+IF(SUM($H67:AN67)+$F67*$B67&gt;$F67,IF(SUM($H67:AN67)&lt;$F67,$F67-SUM($H67:AN67),0),$B67*$F67)</f>
        <v>0</v>
      </c>
      <c r="AP67" s="1">
        <f>+IF(SUM($H67:AO67)+$F67*$B67&gt;$F67,IF(SUM($H67:AO67)&lt;$F67,$F67-SUM($H67:AO67),0),$B67*$F67)</f>
        <v>0</v>
      </c>
      <c r="AQ67" s="1">
        <f>+IF(SUM($H67:AP67)+$F67*$B67&gt;$F67,IF(SUM($H67:AP67)&lt;$F67,$F67-SUM($H67:AP67),0),$B67*$F67)</f>
        <v>0</v>
      </c>
      <c r="AR67" s="1">
        <f>+IF(SUM($H67:AQ67)+$F67*$B67&gt;$F67,IF(SUM($H67:AQ67)&lt;$F67,$F67-SUM($H67:AQ67),0),$B67*$F67)</f>
        <v>0</v>
      </c>
      <c r="AS67"/>
      <c r="AT67"/>
    </row>
    <row r="68" spans="2:54" ht="12.75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 s="1">
        <f>+IF(SUM($H68:AE68)+$F68*$B68&gt;$F68,IF(SUM($H68:AE68)&lt;$F68,$F68-SUM($H68:AE68),0),$B68*$F68)</f>
        <v>0</v>
      </c>
      <c r="AG68" s="1">
        <f>+IF(SUM($H68:AF68)+$F68*$B68&gt;$F68,IF(SUM($H68:AF68)&lt;$F68,$F68-SUM($H68:AF68),0),$B68*$F68)</f>
        <v>0</v>
      </c>
      <c r="AH68" s="1">
        <f>+IF(SUM($H68:AG68)+$F68*$B68&gt;$F68,IF(SUM($H68:AG68)&lt;$F68,$F68-SUM($H68:AG68),0),$B68*$F68)</f>
        <v>0</v>
      </c>
      <c r="AI68" s="1">
        <f>+IF(SUM($H68:AH68)+$F68*$B68&gt;$F68,IF(SUM($H68:AH68)&lt;$F68,$F68-SUM($H68:AH68),0),$B68*$F68)</f>
        <v>0</v>
      </c>
      <c r="AJ68" s="1">
        <f>+IF(SUM($H68:AI68)+$F68*$B68&gt;$F68,IF(SUM($H68:AI68)&lt;$F68,$F68-SUM($H68:AI68),0),$B68*$F68)</f>
        <v>0</v>
      </c>
      <c r="AK68" s="1">
        <f>+IF(SUM($H68:AJ68)+$F68*$B68&gt;$F68,IF(SUM($H68:AJ68)&lt;$F68,$F68-SUM($H68:AJ68),0),$B68*$F68)</f>
        <v>0</v>
      </c>
      <c r="AL68" s="1">
        <f>+IF(SUM($H68:AK68)+$F68*$B68&gt;$F68,IF(SUM($H68:AK68)&lt;$F68,$F68-SUM($H68:AK68),0),$B68*$F68)</f>
        <v>0</v>
      </c>
      <c r="AM68" s="1">
        <f>+IF(SUM($H68:AL68)+$F68*$B68&gt;$F68,IF(SUM($H68:AL68)&lt;$F68,$F68-SUM($H68:AL68),0),$B68*$F68)</f>
        <v>0</v>
      </c>
      <c r="AN68" s="1">
        <f>+IF(SUM($H68:AM68)+$F68*$B68&gt;$F68,IF(SUM($H68:AM68)&lt;$F68,$F68-SUM($H68:AM68),0),$B68*$F68)</f>
        <v>0</v>
      </c>
      <c r="AO68" s="1">
        <f>+IF(SUM($H68:AN68)+$F68*$B68&gt;$F68,IF(SUM($H68:AN68)&lt;$F68,$F68-SUM($H68:AN68),0),$B68*$F68)</f>
        <v>0</v>
      </c>
      <c r="AP68" s="1">
        <f>+IF(SUM($H68:AO68)+$F68*$B68&gt;$F68,IF(SUM($H68:AO68)&lt;$F68,$F68-SUM($H68:AO68),0),$B68*$F68)</f>
        <v>0</v>
      </c>
      <c r="AQ68" s="1">
        <f>+IF(SUM($H68:AP68)+$F68*$B68&gt;$F68,IF(SUM($H68:AP68)&lt;$F68,$F68-SUM($H68:AP68),0),$B68*$F68)</f>
        <v>0</v>
      </c>
      <c r="AR68" s="1">
        <f>+IF(SUM($H68:AQ68)+$F68*$B68&gt;$F68,IF(SUM($H68:AQ68)&lt;$F68,$F68-SUM($H68:AQ68),0),$B68*$F68)</f>
        <v>0</v>
      </c>
      <c r="AS68" s="1">
        <f>+IF(SUM($H68:AR68)+$F68*$B68&gt;$F68,IF(SUM($H68:AR68)&lt;$F68,$F68-SUM($H68:AR68),0),$B68*$F68)</f>
        <v>0</v>
      </c>
      <c r="AT68"/>
    </row>
    <row r="69" spans="2:54" ht="12.75" x14ac:dyDescent="0.2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 s="1">
        <f>+IF(SUM($H69:AE69)+$F69*$B69&gt;$F69,IF(SUM($H69:AE69)&lt;$F69,$F69-SUM($H69:AE69),0),$B69*$F69)</f>
        <v>0</v>
      </c>
      <c r="AG69" s="1">
        <f>+IF(SUM($H69:AF69)+$F69*$B69&gt;$F69,IF(SUM($H69:AF69)&lt;$F69,$F69-SUM($H69:AF69),0),$B69*$F69)</f>
        <v>0</v>
      </c>
      <c r="AH69" s="1">
        <f>+IF(SUM($H69:AG69)+$F69*$B69&gt;$F69,IF(SUM($H69:AG69)&lt;$F69,$F69-SUM($H69:AG69),0),$B69*$F69)</f>
        <v>0</v>
      </c>
      <c r="AI69" s="1">
        <f>+IF(SUM($H69:AH69)+$F69*$B69&gt;$F69,IF(SUM($H69:AH69)&lt;$F69,$F69-SUM($H69:AH69),0),$B69*$F69)</f>
        <v>0</v>
      </c>
      <c r="AJ69" s="1">
        <f>+IF(SUM($H69:AI69)+$F69*$B69&gt;$F69,IF(SUM($H69:AI69)&lt;$F69,$F69-SUM($H69:AI69),0),$B69*$F69)</f>
        <v>0</v>
      </c>
      <c r="AK69" s="1">
        <f>+IF(SUM($H69:AJ69)+$F69*$B69&gt;$F69,IF(SUM($H69:AJ69)&lt;$F69,$F69-SUM($H69:AJ69),0),$B69*$F69)</f>
        <v>0</v>
      </c>
      <c r="AL69" s="1">
        <f>+IF(SUM($H69:AK69)+$F69*$B69&gt;$F69,IF(SUM($H69:AK69)&lt;$F69,$F69-SUM($H69:AK69),0),$B69*$F69)</f>
        <v>0</v>
      </c>
      <c r="AM69" s="1">
        <f>+IF(SUM($H69:AL69)+$F69*$B69&gt;$F69,IF(SUM($H69:AL69)&lt;$F69,$F69-SUM($H69:AL69),0),$B69*$F69)</f>
        <v>0</v>
      </c>
      <c r="AN69" s="1">
        <f>+IF(SUM($H69:AM69)+$F69*$B69&gt;$F69,IF(SUM($H69:AM69)&lt;$F69,$F69-SUM($H69:AM69),0),$B69*$F69)</f>
        <v>0</v>
      </c>
      <c r="AO69" s="1">
        <f>+IF(SUM($H69:AN69)+$F69*$B69&gt;$F69,IF(SUM($H69:AN69)&lt;$F69,$F69-SUM($H69:AN69),0),$B69*$F69)</f>
        <v>0</v>
      </c>
      <c r="AP69" s="1">
        <f>+IF(SUM($H69:AO69)+$F69*$B69&gt;$F69,IF(SUM($H69:AO69)&lt;$F69,$F69-SUM($H69:AO69),0),$B69*$F69)</f>
        <v>0</v>
      </c>
      <c r="AQ69" s="1">
        <f>+IF(SUM($H69:AP69)+$F69*$B69&gt;$F69,IF(SUM($H69:AP69)&lt;$F69,$F69-SUM($H69:AP69),0),$B69*$F69)</f>
        <v>0</v>
      </c>
      <c r="AR69" s="1">
        <f>+IF(SUM($H69:AQ69)+$F69*$B69&gt;$F69,IF(SUM($H69:AQ69)&lt;$F69,$F69-SUM($H69:AQ69),0),$B69*$F69)</f>
        <v>0</v>
      </c>
      <c r="AS69" s="1">
        <f>+IF(SUM($H69:AR69)+$F69*$B69&gt;$F69,IF(SUM($H69:AR69)&lt;$F69,$F69-SUM($H69:AR69),0),$B69*$F69)</f>
        <v>0</v>
      </c>
      <c r="AT69" s="1">
        <f>+IF(SUM($H69:AS69)+$F69*$B69&gt;$F69,IF(SUM($H69:AS69)&lt;$F69,$F69-SUM($H69:AS69),0),$B69*$F69)</f>
        <v>0</v>
      </c>
    </row>
    <row r="70" spans="2:54" ht="12.75" x14ac:dyDescent="0.2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 s="1">
        <f>+IF(SUM($H70:AE70)+$F70*$B70&gt;$F70,IF(SUM($H70:AE70)&lt;$F70,$F70-SUM($H70:AE70),0),$B70*$F70)</f>
        <v>0</v>
      </c>
      <c r="AG70" s="1">
        <f>+IF(SUM($H70:AF70)+$F70*$B70&gt;$F70,IF(SUM($H70:AF70)&lt;$F70,$F70-SUM($H70:AF70),0),$B70*$F70)</f>
        <v>0</v>
      </c>
      <c r="AH70" s="1">
        <f>+IF(SUM($H70:AG70)+$F70*$B70&gt;$F70,IF(SUM($H70:AG70)&lt;$F70,$F70-SUM($H70:AG70),0),$B70*$F70)</f>
        <v>0</v>
      </c>
      <c r="AI70" s="1">
        <f>+IF(SUM($H70:AH70)+$F70*$B70&gt;$F70,IF(SUM($H70:AH70)&lt;$F70,$F70-SUM($H70:AH70),0),$B70*$F70)</f>
        <v>0</v>
      </c>
      <c r="AJ70" s="1">
        <f>+IF(SUM($H70:AI70)+$F70*$B70&gt;$F70,IF(SUM($H70:AI70)&lt;$F70,$F70-SUM($H70:AI70),0),$B70*$F70)</f>
        <v>0</v>
      </c>
      <c r="AK70" s="1">
        <f>+IF(SUM($H70:AJ70)+$F70*$B70&gt;$F70,IF(SUM($H70:AJ70)&lt;$F70,$F70-SUM($H70:AJ70),0),$B70*$F70)</f>
        <v>0</v>
      </c>
      <c r="AL70" s="1">
        <f>+IF(SUM($H70:AK70)+$F70*$B70&gt;$F70,IF(SUM($H70:AK70)&lt;$F70,$F70-SUM($H70:AK70),0),$B70*$F70)</f>
        <v>0</v>
      </c>
      <c r="AM70" s="1">
        <f>+IF(SUM($H70:AL70)+$F70*$B70&gt;$F70,IF(SUM($H70:AL70)&lt;$F70,$F70-SUM($H70:AL70),0),$B70*$F70)</f>
        <v>0</v>
      </c>
      <c r="AN70" s="1">
        <f>+IF(SUM($H70:AM70)+$F70*$B70&gt;$F70,IF(SUM($H70:AM70)&lt;$F70,$F70-SUM($H70:AM70),0),$B70*$F70)</f>
        <v>0</v>
      </c>
      <c r="AO70" s="1">
        <f>+IF(SUM($H70:AN70)+$F70*$B70&gt;$F70,IF(SUM($H70:AN70)&lt;$F70,$F70-SUM($H70:AN70),0),$B70*$F70)</f>
        <v>0</v>
      </c>
      <c r="AP70" s="1">
        <f>+IF(SUM($H70:AO70)+$F70*$B70&gt;$F70,IF(SUM($H70:AO70)&lt;$F70,$F70-SUM($H70:AO70),0),$B70*$F70)</f>
        <v>0</v>
      </c>
      <c r="AQ70" s="1">
        <f>+IF(SUM($H70:AP70)+$F70*$B70&gt;$F70,IF(SUM($H70:AP70)&lt;$F70,$F70-SUM($H70:AP70),0),$B70*$F70)</f>
        <v>0</v>
      </c>
      <c r="AR70" s="1">
        <f>+IF(SUM($H70:AQ70)+$F70*$B70&gt;$F70,IF(SUM($H70:AQ70)&lt;$F70,$F70-SUM($H70:AQ70),0),$B70*$F70)</f>
        <v>0</v>
      </c>
      <c r="AS70" s="1">
        <f>+IF(SUM($H70:AR70)+$F70*$B70&gt;$F70,IF(SUM($H70:AR70)&lt;$F70,$F70-SUM($H70:AR70),0),$B70*$F70)</f>
        <v>0</v>
      </c>
      <c r="AT70" s="1">
        <f>+IF(SUM($H70:AS70)+$F70*$B70&gt;$F70,IF(SUM($H70:AS70)&lt;$F70,$F70-SUM($H70:AS70),0),$B70*$F70)</f>
        <v>0</v>
      </c>
      <c r="AU70" s="1">
        <f>+IF(SUM($H70:AT70)+$F70*$B70&gt;$F70,IF(SUM($H70:AT70)&lt;$F70,$F70-SUM($H70:AT70),0),$B70*$F70)</f>
        <v>0</v>
      </c>
    </row>
    <row r="71" spans="2:54" ht="12.75" x14ac:dyDescent="0.2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 s="1">
        <f>+IF(SUM($H71:AE71)+$F71*$B71&gt;$F71,IF(SUM($H71:AE71)&lt;$F71,$F71-SUM($H71:AE71),0),$B71*$F71)</f>
        <v>0</v>
      </c>
      <c r="AG71" s="1">
        <f>+IF(SUM($H71:AF71)+$F71*$B71&gt;$F71,IF(SUM($H71:AF71)&lt;$F71,$F71-SUM($H71:AF71),0),$B71*$F71)</f>
        <v>0</v>
      </c>
      <c r="AH71" s="1">
        <f>+IF(SUM($H71:AG71)+$F71*$B71&gt;$F71,IF(SUM($H71:AG71)&lt;$F71,$F71-SUM($H71:AG71),0),$B71*$F71)</f>
        <v>0</v>
      </c>
      <c r="AI71" s="1">
        <f>+IF(SUM($H71:AH71)+$F71*$B71&gt;$F71,IF(SUM($H71:AH71)&lt;$F71,$F71-SUM($H71:AH71),0),$B71*$F71)</f>
        <v>0</v>
      </c>
      <c r="AJ71" s="1">
        <f>+IF(SUM($H71:AI71)+$F71*$B71&gt;$F71,IF(SUM($H71:AI71)&lt;$F71,$F71-SUM($H71:AI71),0),$B71*$F71)</f>
        <v>0</v>
      </c>
      <c r="AK71" s="1">
        <f>+IF(SUM($H71:AJ71)+$F71*$B71&gt;$F71,IF(SUM($H71:AJ71)&lt;$F71,$F71-SUM($H71:AJ71),0),$B71*$F71)</f>
        <v>0</v>
      </c>
      <c r="AL71" s="1">
        <f>+IF(SUM($H71:AK71)+$F71*$B71&gt;$F71,IF(SUM($H71:AK71)&lt;$F71,$F71-SUM($H71:AK71),0),$B71*$F71)</f>
        <v>0</v>
      </c>
      <c r="AM71" s="1">
        <f>+IF(SUM($H71:AL71)+$F71*$B71&gt;$F71,IF(SUM($H71:AL71)&lt;$F71,$F71-SUM($H71:AL71),0),$B71*$F71)</f>
        <v>0</v>
      </c>
      <c r="AN71" s="1">
        <f>+IF(SUM($H71:AM71)+$F71*$B71&gt;$F71,IF(SUM($H71:AM71)&lt;$F71,$F71-SUM($H71:AM71),0),$B71*$F71)</f>
        <v>0</v>
      </c>
      <c r="AO71" s="1">
        <f>+IF(SUM($H71:AN71)+$F71*$B71&gt;$F71,IF(SUM($H71:AN71)&lt;$F71,$F71-SUM($H71:AN71),0),$B71*$F71)</f>
        <v>0</v>
      </c>
      <c r="AP71" s="1">
        <f>+IF(SUM($H71:AO71)+$F71*$B71&gt;$F71,IF(SUM($H71:AO71)&lt;$F71,$F71-SUM($H71:AO71),0),$B71*$F71)</f>
        <v>0</v>
      </c>
      <c r="AQ71" s="1">
        <f>+IF(SUM($H71:AP71)+$F71*$B71&gt;$F71,IF(SUM($H71:AP71)&lt;$F71,$F71-SUM($H71:AP71),0),$B71*$F71)</f>
        <v>0</v>
      </c>
      <c r="AR71" s="1">
        <f>+IF(SUM($H71:AQ71)+$F71*$B71&gt;$F71,IF(SUM($H71:AQ71)&lt;$F71,$F71-SUM($H71:AQ71),0),$B71*$F71)</f>
        <v>0</v>
      </c>
      <c r="AS71" s="1">
        <f>+IF(SUM($H71:AR71)+$F71*$B71&gt;$F71,IF(SUM($H71:AR71)&lt;$F71,$F71-SUM($H71:AR71),0),$B71*$F71)</f>
        <v>0</v>
      </c>
      <c r="AT71" s="1">
        <f>+IF(SUM($H71:AS71)+$F71*$B71&gt;$F71,IF(SUM($H71:AS71)&lt;$F71,$F71-SUM($H71:AS71),0),$B71*$F71)</f>
        <v>0</v>
      </c>
      <c r="AU71" s="1">
        <f>+IF(SUM($H71:AT71)+$F71*$B71&gt;$F71,IF(SUM($H71:AT71)&lt;$F71,$F71-SUM($H71:AT71),0),$B71*$F71)</f>
        <v>0</v>
      </c>
      <c r="AV71" s="1">
        <f>+IF(SUM($H71:AU71)+$F71*$B71&gt;$F71,IF(SUM($H71:AU71)&lt;$F71,$F71-SUM($H71:AU71),0),$B71*$F71)</f>
        <v>0</v>
      </c>
    </row>
    <row r="72" spans="2:54" ht="12.75" x14ac:dyDescent="0.2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 s="1">
        <f>+IF(SUM($H72:AE72)+$F72*$B72&gt;$F72,IF(SUM($H72:AE72)&lt;$F72,$F72-SUM($H72:AE72),0),$B72*$F72)</f>
        <v>0</v>
      </c>
      <c r="AG72" s="1">
        <f>+IF(SUM($H72:AF72)+$F72*$B72&gt;$F72,IF(SUM($H72:AF72)&lt;$F72,$F72-SUM($H72:AF72),0),$B72*$F72)</f>
        <v>0</v>
      </c>
      <c r="AH72" s="1">
        <f>+IF(SUM($H72:AG72)+$F72*$B72&gt;$F72,IF(SUM($H72:AG72)&lt;$F72,$F72-SUM($H72:AG72),0),$B72*$F72)</f>
        <v>0</v>
      </c>
      <c r="AI72" s="1">
        <f>+IF(SUM($H72:AH72)+$F72*$B72&gt;$F72,IF(SUM($H72:AH72)&lt;$F72,$F72-SUM($H72:AH72),0),$B72*$F72)</f>
        <v>0</v>
      </c>
      <c r="AJ72" s="1">
        <f>+IF(SUM($H72:AI72)+$F72*$B72&gt;$F72,IF(SUM($H72:AI72)&lt;$F72,$F72-SUM($H72:AI72),0),$B72*$F72)</f>
        <v>0</v>
      </c>
      <c r="AK72" s="1">
        <f>+IF(SUM($H72:AJ72)+$F72*$B72&gt;$F72,IF(SUM($H72:AJ72)&lt;$F72,$F72-SUM($H72:AJ72),0),$B72*$F72)</f>
        <v>0</v>
      </c>
      <c r="AL72" s="1">
        <f>+IF(SUM($H72:AK72)+$F72*$B72&gt;$F72,IF(SUM($H72:AK72)&lt;$F72,$F72-SUM($H72:AK72),0),$B72*$F72)</f>
        <v>0</v>
      </c>
      <c r="AM72" s="1">
        <f>+IF(SUM($H72:AL72)+$F72*$B72&gt;$F72,IF(SUM($H72:AL72)&lt;$F72,$F72-SUM($H72:AL72),0),$B72*$F72)</f>
        <v>0</v>
      </c>
      <c r="AN72" s="1">
        <f>+IF(SUM($H72:AM72)+$F72*$B72&gt;$F72,IF(SUM($H72:AM72)&lt;$F72,$F72-SUM($H72:AM72),0),$B72*$F72)</f>
        <v>0</v>
      </c>
      <c r="AO72" s="1">
        <f>+IF(SUM($H72:AN72)+$F72*$B72&gt;$F72,IF(SUM($H72:AN72)&lt;$F72,$F72-SUM($H72:AN72),0),$B72*$F72)</f>
        <v>0</v>
      </c>
      <c r="AP72" s="1">
        <f>+IF(SUM($H72:AO72)+$F72*$B72&gt;$F72,IF(SUM($H72:AO72)&lt;$F72,$F72-SUM($H72:AO72),0),$B72*$F72)</f>
        <v>0</v>
      </c>
      <c r="AQ72" s="1">
        <f>+IF(SUM($H72:AP72)+$F72*$B72&gt;$F72,IF(SUM($H72:AP72)&lt;$F72,$F72-SUM($H72:AP72),0),$B72*$F72)</f>
        <v>0</v>
      </c>
      <c r="AR72" s="1">
        <f>+IF(SUM($H72:AQ72)+$F72*$B72&gt;$F72,IF(SUM($H72:AQ72)&lt;$F72,$F72-SUM($H72:AQ72),0),$B72*$F72)</f>
        <v>0</v>
      </c>
      <c r="AS72" s="1">
        <f>+IF(SUM($H72:AR72)+$F72*$B72&gt;$F72,IF(SUM($H72:AR72)&lt;$F72,$F72-SUM($H72:AR72),0),$B72*$F72)</f>
        <v>0</v>
      </c>
      <c r="AT72" s="1">
        <f>+IF(SUM($H72:AS72)+$F72*$B72&gt;$F72,IF(SUM($H72:AS72)&lt;$F72,$F72-SUM($H72:AS72),0),$B72*$F72)</f>
        <v>0</v>
      </c>
      <c r="AU72" s="1">
        <f>+IF(SUM($H72:AT72)+$F72*$B72&gt;$F72,IF(SUM($H72:AT72)&lt;$F72,$F72-SUM($H72:AT72),0),$B72*$F72)</f>
        <v>0</v>
      </c>
      <c r="AV72" s="1">
        <f>+IF(SUM($H72:AU72)+$F72*$B72&gt;$F72,IF(SUM($H72:AU72)&lt;$F72,$F72-SUM($H72:AU72),0),$B72*$F72)</f>
        <v>0</v>
      </c>
      <c r="AW72" s="1">
        <f>+IF(SUM($H72:AV72)+$F72*$B72&gt;$F72,IF(SUM($H72:AV72)&lt;$F72,$F72-SUM($H72:AV72),0),$B72*$F72)</f>
        <v>0</v>
      </c>
    </row>
    <row r="73" spans="2:54" ht="12.75" x14ac:dyDescent="0.2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 s="1">
        <f>+IF(SUM($H73:AE73)+$F73*$B73&gt;$F73,IF(SUM($H73:AE73)&lt;$F73,$F73-SUM($H73:AE73),0),$B73*$F73)</f>
        <v>0</v>
      </c>
      <c r="AG73" s="1">
        <f>+IF(SUM($H73:AF73)+$F73*$B73&gt;$F73,IF(SUM($H73:AF73)&lt;$F73,$F73-SUM($H73:AF73),0),$B73*$F73)</f>
        <v>0</v>
      </c>
      <c r="AH73" s="1">
        <f>+IF(SUM($H73:AG73)+$F73*$B73&gt;$F73,IF(SUM($H73:AG73)&lt;$F73,$F73-SUM($H73:AG73),0),$B73*$F73)</f>
        <v>0</v>
      </c>
      <c r="AI73" s="1">
        <f>+IF(SUM($H73:AH73)+$F73*$B73&gt;$F73,IF(SUM($H73:AH73)&lt;$F73,$F73-SUM($H73:AH73),0),$B73*$F73)</f>
        <v>0</v>
      </c>
      <c r="AJ73" s="1">
        <f>+IF(SUM($H73:AI73)+$F73*$B73&gt;$F73,IF(SUM($H73:AI73)&lt;$F73,$F73-SUM($H73:AI73),0),$B73*$F73)</f>
        <v>0</v>
      </c>
      <c r="AK73" s="1">
        <f>+IF(SUM($H73:AJ73)+$F73*$B73&gt;$F73,IF(SUM($H73:AJ73)&lt;$F73,$F73-SUM($H73:AJ73),0),$B73*$F73)</f>
        <v>0</v>
      </c>
      <c r="AL73" s="1">
        <f>+IF(SUM($H73:AK73)+$F73*$B73&gt;$F73,IF(SUM($H73:AK73)&lt;$F73,$F73-SUM($H73:AK73),0),$B73*$F73)</f>
        <v>0</v>
      </c>
      <c r="AM73" s="1">
        <f>+IF(SUM($H73:AL73)+$F73*$B73&gt;$F73,IF(SUM($H73:AL73)&lt;$F73,$F73-SUM($H73:AL73),0),$B73*$F73)</f>
        <v>0</v>
      </c>
      <c r="AN73" s="1">
        <f>+IF(SUM($H73:AM73)+$F73*$B73&gt;$F73,IF(SUM($H73:AM73)&lt;$F73,$F73-SUM($H73:AM73),0),$B73*$F73)</f>
        <v>0</v>
      </c>
      <c r="AO73" s="1">
        <f>+IF(SUM($H73:AN73)+$F73*$B73&gt;$F73,IF(SUM($H73:AN73)&lt;$F73,$F73-SUM($H73:AN73),0),$B73*$F73)</f>
        <v>0</v>
      </c>
      <c r="AP73" s="1">
        <f>+IF(SUM($H73:AO73)+$F73*$B73&gt;$F73,IF(SUM($H73:AO73)&lt;$F73,$F73-SUM($H73:AO73),0),$B73*$F73)</f>
        <v>0</v>
      </c>
      <c r="AQ73" s="1">
        <f>+IF(SUM($H73:AP73)+$F73*$B73&gt;$F73,IF(SUM($H73:AP73)&lt;$F73,$F73-SUM($H73:AP73),0),$B73*$F73)</f>
        <v>0</v>
      </c>
      <c r="AR73" s="1">
        <f>+IF(SUM($H73:AQ73)+$F73*$B73&gt;$F73,IF(SUM($H73:AQ73)&lt;$F73,$F73-SUM($H73:AQ73),0),$B73*$F73)</f>
        <v>0</v>
      </c>
      <c r="AS73" s="1">
        <f>+IF(SUM($H73:AR73)+$F73*$B73&gt;$F73,IF(SUM($H73:AR73)&lt;$F73,$F73-SUM($H73:AR73),0),$B73*$F73)</f>
        <v>0</v>
      </c>
      <c r="AT73" s="1">
        <f>+IF(SUM($H73:AS73)+$F73*$B73&gt;$F73,IF(SUM($H73:AS73)&lt;$F73,$F73-SUM($H73:AS73),0),$B73*$F73)</f>
        <v>0</v>
      </c>
      <c r="AU73" s="1">
        <f>+IF(SUM($H73:AT73)+$F73*$B73&gt;$F73,IF(SUM($H73:AT73)&lt;$F73,$F73-SUM($H73:AT73),0),$B73*$F73)</f>
        <v>0</v>
      </c>
      <c r="AV73" s="1">
        <f>+IF(SUM($H73:AU73)+$F73*$B73&gt;$F73,IF(SUM($H73:AU73)&lt;$F73,$F73-SUM($H73:AU73),0),$B73*$F73)</f>
        <v>0</v>
      </c>
      <c r="AW73" s="1">
        <f>+IF(SUM($H73:AV73)+$F73*$B73&gt;$F73,IF(SUM($H73:AV73)&lt;$F73,$F73-SUM($H73:AV73),0),$B73*$F73)</f>
        <v>0</v>
      </c>
      <c r="AX73" s="1">
        <f>+IF(SUM($H73:AW73)+$F73*$B73&gt;$F73,IF(SUM($H73:AW73)&lt;$F73,$F73-SUM($H73:AW73),0),$B73*$F73)</f>
        <v>0</v>
      </c>
    </row>
    <row r="74" spans="2:54" ht="12.75" x14ac:dyDescent="0.2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 s="1">
        <f>+IF(SUM($H74:AE74)+$F74*$B74&gt;$F74,IF(SUM($H74:AE74)&lt;$F74,$F74-SUM($H74:AE74),0),$B74*$F74)</f>
        <v>0</v>
      </c>
      <c r="AG74" s="1">
        <f>+IF(SUM($H74:AF74)+$F74*$B74&gt;$F74,IF(SUM($H74:AF74)&lt;$F74,$F74-SUM($H74:AF74),0),$B74*$F74)</f>
        <v>0</v>
      </c>
      <c r="AH74" s="1">
        <f>+IF(SUM($H74:AG74)+$F74*$B74&gt;$F74,IF(SUM($H74:AG74)&lt;$F74,$F74-SUM($H74:AG74),0),$B74*$F74)</f>
        <v>0</v>
      </c>
      <c r="AI74" s="1">
        <f>+IF(SUM($H74:AH74)+$F74*$B74&gt;$F74,IF(SUM($H74:AH74)&lt;$F74,$F74-SUM($H74:AH74),0),$B74*$F74)</f>
        <v>0</v>
      </c>
      <c r="AJ74" s="1">
        <f>+IF(SUM($H74:AI74)+$F74*$B74&gt;$F74,IF(SUM($H74:AI74)&lt;$F74,$F74-SUM($H74:AI74),0),$B74*$F74)</f>
        <v>0</v>
      </c>
      <c r="AK74" s="1">
        <f>+IF(SUM($H74:AJ74)+$F74*$B74&gt;$F74,IF(SUM($H74:AJ74)&lt;$F74,$F74-SUM($H74:AJ74),0),$B74*$F74)</f>
        <v>0</v>
      </c>
      <c r="AL74" s="1">
        <f>+IF(SUM($H74:AK74)+$F74*$B74&gt;$F74,IF(SUM($H74:AK74)&lt;$F74,$F74-SUM($H74:AK74),0),$B74*$F74)</f>
        <v>0</v>
      </c>
      <c r="AM74" s="1">
        <f>+IF(SUM($H74:AL74)+$F74*$B74&gt;$F74,IF(SUM($H74:AL74)&lt;$F74,$F74-SUM($H74:AL74),0),$B74*$F74)</f>
        <v>0</v>
      </c>
      <c r="AN74" s="1">
        <f>+IF(SUM($H74:AM74)+$F74*$B74&gt;$F74,IF(SUM($H74:AM74)&lt;$F74,$F74-SUM($H74:AM74),0),$B74*$F74)</f>
        <v>0</v>
      </c>
      <c r="AO74" s="1">
        <f>+IF(SUM($H74:AN74)+$F74*$B74&gt;$F74,IF(SUM($H74:AN74)&lt;$F74,$F74-SUM($H74:AN74),0),$B74*$F74)</f>
        <v>0</v>
      </c>
      <c r="AP74" s="1">
        <f>+IF(SUM($H74:AO74)+$F74*$B74&gt;$F74,IF(SUM($H74:AO74)&lt;$F74,$F74-SUM($H74:AO74),0),$B74*$F74)</f>
        <v>0</v>
      </c>
      <c r="AQ74" s="1">
        <f>+IF(SUM($H74:AP74)+$F74*$B74&gt;$F74,IF(SUM($H74:AP74)&lt;$F74,$F74-SUM($H74:AP74),0),$B74*$F74)</f>
        <v>0</v>
      </c>
      <c r="AR74" s="1">
        <f>+IF(SUM($H74:AQ74)+$F74*$B74&gt;$F74,IF(SUM($H74:AQ74)&lt;$F74,$F74-SUM($H74:AQ74),0),$B74*$F74)</f>
        <v>0</v>
      </c>
      <c r="AS74" s="1">
        <f>+IF(SUM($H74:AR74)+$F74*$B74&gt;$F74,IF(SUM($H74:AR74)&lt;$F74,$F74-SUM($H74:AR74),0),$B74*$F74)</f>
        <v>0</v>
      </c>
      <c r="AT74" s="1">
        <f>+IF(SUM($H74:AS74)+$F74*$B74&gt;$F74,IF(SUM($H74:AS74)&lt;$F74,$F74-SUM($H74:AS74),0),$B74*$F74)</f>
        <v>0</v>
      </c>
      <c r="AU74" s="1">
        <f>+IF(SUM($H74:AT74)+$F74*$B74&gt;$F74,IF(SUM($H74:AT74)&lt;$F74,$F74-SUM($H74:AT74),0),$B74*$F74)</f>
        <v>0</v>
      </c>
      <c r="AV74" s="1">
        <f>+IF(SUM($H74:AU74)+$F74*$B74&gt;$F74,IF(SUM($H74:AU74)&lt;$F74,$F74-SUM($H74:AU74),0),$B74*$F74)</f>
        <v>0</v>
      </c>
      <c r="AW74" s="1">
        <f>+IF(SUM($H74:AV74)+$F74*$B74&gt;$F74,IF(SUM($H74:AV74)&lt;$F74,$F74-SUM($H74:AV74),0),$B74*$F74)</f>
        <v>0</v>
      </c>
      <c r="AX74" s="1">
        <f>+IF(SUM($H74:AW74)+$F74*$B74&gt;$F74,IF(SUM($H74:AW74)&lt;$F74,$F74-SUM($H74:AW74),0),$B74*$F74)</f>
        <v>0</v>
      </c>
      <c r="AY74" s="1">
        <f>+IF(SUM($H74:AX74)+$F74*$B74&gt;$F74,IF(SUM($H74:AX74)&lt;$F74,$F74-SUM($H74:AX74),0),$B74*$F74)</f>
        <v>0</v>
      </c>
    </row>
    <row r="75" spans="2:54" ht="12.75" x14ac:dyDescent="0.2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 s="1">
        <f>+IF(SUM($H75:AE75)+$F75*$B75&gt;$F75,IF(SUM($H75:AE75)&lt;$F75,$F75-SUM($H75:AE75),0),$B75*$F75)</f>
        <v>0</v>
      </c>
      <c r="AG75" s="1">
        <f>+IF(SUM($H75:AF75)+$F75*$B75&gt;$F75,IF(SUM($H75:AF75)&lt;$F75,$F75-SUM($H75:AF75),0),$B75*$F75)</f>
        <v>0</v>
      </c>
      <c r="AH75" s="1">
        <f>+IF(SUM($H75:AG75)+$F75*$B75&gt;$F75,IF(SUM($H75:AG75)&lt;$F75,$F75-SUM($H75:AG75),0),$B75*$F75)</f>
        <v>0</v>
      </c>
      <c r="AI75" s="1">
        <f>+IF(SUM($H75:AH75)+$F75*$B75&gt;$F75,IF(SUM($H75:AH75)&lt;$F75,$F75-SUM($H75:AH75),0),$B75*$F75)</f>
        <v>0</v>
      </c>
      <c r="AJ75" s="1">
        <f>+IF(SUM($H75:AI75)+$F75*$B75&gt;$F75,IF(SUM($H75:AI75)&lt;$F75,$F75-SUM($H75:AI75),0),$B75*$F75)</f>
        <v>0</v>
      </c>
      <c r="AK75" s="1">
        <f>+IF(SUM($H75:AJ75)+$F75*$B75&gt;$F75,IF(SUM($H75:AJ75)&lt;$F75,$F75-SUM($H75:AJ75),0),$B75*$F75)</f>
        <v>0</v>
      </c>
      <c r="AL75" s="1">
        <f>+IF(SUM($H75:AK75)+$F75*$B75&gt;$F75,IF(SUM($H75:AK75)&lt;$F75,$F75-SUM($H75:AK75),0),$B75*$F75)</f>
        <v>0</v>
      </c>
      <c r="AM75" s="1">
        <f>+IF(SUM($H75:AL75)+$F75*$B75&gt;$F75,IF(SUM($H75:AL75)&lt;$F75,$F75-SUM($H75:AL75),0),$B75*$F75)</f>
        <v>0</v>
      </c>
      <c r="AN75" s="1">
        <f>+IF(SUM($H75:AM75)+$F75*$B75&gt;$F75,IF(SUM($H75:AM75)&lt;$F75,$F75-SUM($H75:AM75),0),$B75*$F75)</f>
        <v>0</v>
      </c>
      <c r="AO75" s="1">
        <f>+IF(SUM($H75:AN75)+$F75*$B75&gt;$F75,IF(SUM($H75:AN75)&lt;$F75,$F75-SUM($H75:AN75),0),$B75*$F75)</f>
        <v>0</v>
      </c>
      <c r="AP75" s="1">
        <f>+IF(SUM($H75:AO75)+$F75*$B75&gt;$F75,IF(SUM($H75:AO75)&lt;$F75,$F75-SUM($H75:AO75),0),$B75*$F75)</f>
        <v>0</v>
      </c>
      <c r="AQ75" s="1">
        <f>+IF(SUM($H75:AP75)+$F75*$B75&gt;$F75,IF(SUM($H75:AP75)&lt;$F75,$F75-SUM($H75:AP75),0),$B75*$F75)</f>
        <v>0</v>
      </c>
      <c r="AR75" s="1">
        <f>+IF(SUM($H75:AQ75)+$F75*$B75&gt;$F75,IF(SUM($H75:AQ75)&lt;$F75,$F75-SUM($H75:AQ75),0),$B75*$F75)</f>
        <v>0</v>
      </c>
      <c r="AS75" s="1">
        <f>+IF(SUM($H75:AR75)+$F75*$B75&gt;$F75,IF(SUM($H75:AR75)&lt;$F75,$F75-SUM($H75:AR75),0),$B75*$F75)</f>
        <v>0</v>
      </c>
      <c r="AT75" s="1">
        <f>+IF(SUM($H75:AS75)+$F75*$B75&gt;$F75,IF(SUM($H75:AS75)&lt;$F75,$F75-SUM($H75:AS75),0),$B75*$F75)</f>
        <v>0</v>
      </c>
      <c r="AU75" s="1">
        <f>+IF(SUM($H75:AT75)+$F75*$B75&gt;$F75,IF(SUM($H75:AT75)&lt;$F75,$F75-SUM($H75:AT75),0),$B75*$F75)</f>
        <v>0</v>
      </c>
      <c r="AV75" s="1">
        <f>+IF(SUM($H75:AU75)+$F75*$B75&gt;$F75,IF(SUM($H75:AU75)&lt;$F75,$F75-SUM($H75:AU75),0),$B75*$F75)</f>
        <v>0</v>
      </c>
      <c r="AW75" s="1">
        <f>+IF(SUM($H75:AV75)+$F75*$B75&gt;$F75,IF(SUM($H75:AV75)&lt;$F75,$F75-SUM($H75:AV75),0),$B75*$F75)</f>
        <v>0</v>
      </c>
      <c r="AX75" s="1">
        <f>+IF(SUM($H75:AW75)+$F75*$B75&gt;$F75,IF(SUM($H75:AW75)&lt;$F75,$F75-SUM($H75:AW75),0),$B75*$F75)</f>
        <v>0</v>
      </c>
      <c r="AY75" s="1">
        <f>+IF(SUM($H75:AX75)+$F75*$B75&gt;$F75,IF(SUM($H75:AX75)&lt;$F75,$F75-SUM($H75:AX75),0),$B75*$F75)</f>
        <v>0</v>
      </c>
      <c r="AZ75" s="1">
        <f>+IF(SUM($H75:AY75)+$F75*$B75&gt;$F75,IF(SUM($H75:AY75)&lt;$F75,$F75-SUM($H75:AY75),0),$B75*$F75)</f>
        <v>0</v>
      </c>
    </row>
    <row r="76" spans="2:54" ht="12.75" x14ac:dyDescent="0.2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 s="1">
        <f>+IF(SUM($H76:AE76)+$F76*$B76&gt;$F76,IF(SUM($H76:AE76)&lt;$F76,$F76-SUM($H76:AE76),0),$B76*$F76)</f>
        <v>0</v>
      </c>
      <c r="AG76" s="1">
        <f>+IF(SUM($H76:AF76)+$F76*$B76&gt;$F76,IF(SUM($H76:AF76)&lt;$F76,$F76-SUM($H76:AF76),0),$B76*$F76)</f>
        <v>0</v>
      </c>
      <c r="AH76" s="1">
        <f>+IF(SUM($H76:AG76)+$F76*$B76&gt;$F76,IF(SUM($H76:AG76)&lt;$F76,$F76-SUM($H76:AG76),0),$B76*$F76)</f>
        <v>0</v>
      </c>
      <c r="AI76" s="1">
        <f>+IF(SUM($H76:AH76)+$F76*$B76&gt;$F76,IF(SUM($H76:AH76)&lt;$F76,$F76-SUM($H76:AH76),0),$B76*$F76)</f>
        <v>0</v>
      </c>
      <c r="AJ76" s="1">
        <f>+IF(SUM($H76:AI76)+$F76*$B76&gt;$F76,IF(SUM($H76:AI76)&lt;$F76,$F76-SUM($H76:AI76),0),$B76*$F76)</f>
        <v>0</v>
      </c>
      <c r="AK76" s="1">
        <f>+IF(SUM($H76:AJ76)+$F76*$B76&gt;$F76,IF(SUM($H76:AJ76)&lt;$F76,$F76-SUM($H76:AJ76),0),$B76*$F76)</f>
        <v>0</v>
      </c>
      <c r="AL76" s="1">
        <f>+IF(SUM($H76:AK76)+$F76*$B76&gt;$F76,IF(SUM($H76:AK76)&lt;$F76,$F76-SUM($H76:AK76),0),$B76*$F76)</f>
        <v>0</v>
      </c>
      <c r="AM76" s="1">
        <f>+IF(SUM($H76:AL76)+$F76*$B76&gt;$F76,IF(SUM($H76:AL76)&lt;$F76,$F76-SUM($H76:AL76),0),$B76*$F76)</f>
        <v>0</v>
      </c>
      <c r="AN76" s="1">
        <f>+IF(SUM($H76:AM76)+$F76*$B76&gt;$F76,IF(SUM($H76:AM76)&lt;$F76,$F76-SUM($H76:AM76),0),$B76*$F76)</f>
        <v>0</v>
      </c>
      <c r="AO76" s="1">
        <f>+IF(SUM($H76:AN76)+$F76*$B76&gt;$F76,IF(SUM($H76:AN76)&lt;$F76,$F76-SUM($H76:AN76),0),$B76*$F76)</f>
        <v>0</v>
      </c>
      <c r="AP76" s="1">
        <f>+IF(SUM($H76:AO76)+$F76*$B76&gt;$F76,IF(SUM($H76:AO76)&lt;$F76,$F76-SUM($H76:AO76),0),$B76*$F76)</f>
        <v>0</v>
      </c>
      <c r="AQ76" s="1">
        <f>+IF(SUM($H76:AP76)+$F76*$B76&gt;$F76,IF(SUM($H76:AP76)&lt;$F76,$F76-SUM($H76:AP76),0),$B76*$F76)</f>
        <v>0</v>
      </c>
      <c r="AR76" s="1">
        <f>+IF(SUM($H76:AQ76)+$F76*$B76&gt;$F76,IF(SUM($H76:AQ76)&lt;$F76,$F76-SUM($H76:AQ76),0),$B76*$F76)</f>
        <v>0</v>
      </c>
      <c r="AS76" s="1">
        <f>+IF(SUM($H76:AR76)+$F76*$B76&gt;$F76,IF(SUM($H76:AR76)&lt;$F76,$F76-SUM($H76:AR76),0),$B76*$F76)</f>
        <v>0</v>
      </c>
      <c r="AT76" s="1">
        <f>+IF(SUM($H76:AS76)+$F76*$B76&gt;$F76,IF(SUM($H76:AS76)&lt;$F76,$F76-SUM($H76:AS76),0),$B76*$F76)</f>
        <v>0</v>
      </c>
      <c r="AU76" s="1">
        <f>+IF(SUM($H76:AT76)+$F76*$B76&gt;$F76,IF(SUM($H76:AT76)&lt;$F76,$F76-SUM($H76:AT76),0),$B76*$F76)</f>
        <v>0</v>
      </c>
      <c r="AV76" s="1">
        <f>+IF(SUM($H76:AU76)+$F76*$B76&gt;$F76,IF(SUM($H76:AU76)&lt;$F76,$F76-SUM($H76:AU76),0),$B76*$F76)</f>
        <v>0</v>
      </c>
      <c r="AW76" s="1">
        <f>+IF(SUM($H76:AV76)+$F76*$B76&gt;$F76,IF(SUM($H76:AV76)&lt;$F76,$F76-SUM($H76:AV76),0),$B76*$F76)</f>
        <v>0</v>
      </c>
      <c r="AX76" s="1">
        <f>+IF(SUM($H76:AW76)+$F76*$B76&gt;$F76,IF(SUM($H76:AW76)&lt;$F76,$F76-SUM($H76:AW76),0),$B76*$F76)</f>
        <v>0</v>
      </c>
      <c r="AY76" s="1">
        <f>+IF(SUM($H76:AX76)+$F76*$B76&gt;$F76,IF(SUM($H76:AX76)&lt;$F76,$F76-SUM($H76:AX76),0),$B76*$F76)</f>
        <v>0</v>
      </c>
      <c r="AZ76" s="1">
        <f>+IF(SUM($H76:AY76)+$F76*$B76&gt;$F76,IF(SUM($H76:AY76)&lt;$F76,$F76-SUM($H76:AY76),0),$B76*$F76)</f>
        <v>0</v>
      </c>
      <c r="BA76" s="1">
        <f>+IF(SUM($H76:AZ76)+$F76*$B76&gt;$F76,IF(SUM($H76:AZ76)&lt;$F76,$F76-SUM($H76:AZ76),0),$B76*$F76)</f>
        <v>0</v>
      </c>
    </row>
    <row r="77" spans="2:54" ht="12.75" x14ac:dyDescent="0.2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 s="1">
        <f>+IF(SUM($H77:AE77)+$F77*$B77&gt;$F77,IF(SUM($H77:AE77)&lt;$F77,$F77-SUM($H77:AE77),0),$B77*$F77)</f>
        <v>0</v>
      </c>
      <c r="AG77" s="1">
        <f>+IF(SUM($H77:AF77)+$F77*$B77&gt;$F77,IF(SUM($H77:AF77)&lt;$F77,$F77-SUM($H77:AF77),0),$B77*$F77)</f>
        <v>0</v>
      </c>
      <c r="AH77" s="1">
        <f>+IF(SUM($H77:AG77)+$F77*$B77&gt;$F77,IF(SUM($H77:AG77)&lt;$F77,$F77-SUM($H77:AG77),0),$B77*$F77)</f>
        <v>0</v>
      </c>
      <c r="AI77" s="1">
        <f>+IF(SUM($H77:AH77)+$F77*$B77&gt;$F77,IF(SUM($H77:AH77)&lt;$F77,$F77-SUM($H77:AH77),0),$B77*$F77)</f>
        <v>0</v>
      </c>
      <c r="AJ77" s="1">
        <f>+IF(SUM($H77:AI77)+$F77*$B77&gt;$F77,IF(SUM($H77:AI77)&lt;$F77,$F77-SUM($H77:AI77),0),$B77*$F77)</f>
        <v>0</v>
      </c>
      <c r="AK77" s="1">
        <f>+IF(SUM($H77:AJ77)+$F77*$B77&gt;$F77,IF(SUM($H77:AJ77)&lt;$F77,$F77-SUM($H77:AJ77),0),$B77*$F77)</f>
        <v>0</v>
      </c>
      <c r="AL77" s="1">
        <f>+IF(SUM($H77:AK77)+$F77*$B77&gt;$F77,IF(SUM($H77:AK77)&lt;$F77,$F77-SUM($H77:AK77),0),$B77*$F77)</f>
        <v>0</v>
      </c>
      <c r="AM77" s="1">
        <f>+IF(SUM($H77:AL77)+$F77*$B77&gt;$F77,IF(SUM($H77:AL77)&lt;$F77,$F77-SUM($H77:AL77),0),$B77*$F77)</f>
        <v>0</v>
      </c>
      <c r="AN77" s="1">
        <f>+IF(SUM($H77:AM77)+$F77*$B77&gt;$F77,IF(SUM($H77:AM77)&lt;$F77,$F77-SUM($H77:AM77),0),$B77*$F77)</f>
        <v>0</v>
      </c>
      <c r="AO77" s="1">
        <f>+IF(SUM($H77:AN77)+$F77*$B77&gt;$F77,IF(SUM($H77:AN77)&lt;$F77,$F77-SUM($H77:AN77),0),$B77*$F77)</f>
        <v>0</v>
      </c>
      <c r="AP77" s="1">
        <f>+IF(SUM($H77:AO77)+$F77*$B77&gt;$F77,IF(SUM($H77:AO77)&lt;$F77,$F77-SUM($H77:AO77),0),$B77*$F77)</f>
        <v>0</v>
      </c>
      <c r="AQ77" s="1">
        <f>+IF(SUM($H77:AP77)+$F77*$B77&gt;$F77,IF(SUM($H77:AP77)&lt;$F77,$F77-SUM($H77:AP77),0),$B77*$F77)</f>
        <v>0</v>
      </c>
      <c r="AR77" s="1">
        <f>+IF(SUM($H77:AQ77)+$F77*$B77&gt;$F77,IF(SUM($H77:AQ77)&lt;$F77,$F77-SUM($H77:AQ77),0),$B77*$F77)</f>
        <v>0</v>
      </c>
      <c r="AS77" s="1">
        <f>+IF(SUM($H77:AR77)+$F77*$B77&gt;$F77,IF(SUM($H77:AR77)&lt;$F77,$F77-SUM($H77:AR77),0),$B77*$F77)</f>
        <v>0</v>
      </c>
      <c r="AT77" s="1">
        <f>+IF(SUM($H77:AS77)+$F77*$B77&gt;$F77,IF(SUM($H77:AS77)&lt;$F77,$F77-SUM($H77:AS77),0),$B77*$F77)</f>
        <v>0</v>
      </c>
      <c r="AU77" s="1">
        <f>+IF(SUM($H77:AT77)+$F77*$B77&gt;$F77,IF(SUM($H77:AT77)&lt;$F77,$F77-SUM($H77:AT77),0),$B77*$F77)</f>
        <v>0</v>
      </c>
      <c r="AV77" s="1">
        <f>+IF(SUM($H77:AU77)+$F77*$B77&gt;$F77,IF(SUM($H77:AU77)&lt;$F77,$F77-SUM($H77:AU77),0),$B77*$F77)</f>
        <v>0</v>
      </c>
      <c r="AW77" s="1">
        <f>+IF(SUM($H77:AV77)+$F77*$B77&gt;$F77,IF(SUM($H77:AV77)&lt;$F77,$F77-SUM($H77:AV77),0),$B77*$F77)</f>
        <v>0</v>
      </c>
      <c r="AX77" s="1">
        <f>+IF(SUM($H77:AW77)+$F77*$B77&gt;$F77,IF(SUM($H77:AW77)&lt;$F77,$F77-SUM($H77:AW77),0),$B77*$F77)</f>
        <v>0</v>
      </c>
      <c r="AY77" s="1">
        <f>+IF(SUM($H77:AX77)+$F77*$B77&gt;$F77,IF(SUM($H77:AX77)&lt;$F77,$F77-SUM($H77:AX77),0),$B77*$F77)</f>
        <v>0</v>
      </c>
      <c r="AZ77" s="1">
        <f>+IF(SUM($H77:AY77)+$F77*$B77&gt;$F77,IF(SUM($H77:AY77)&lt;$F77,$F77-SUM($H77:AY77),0),$B77*$F77)</f>
        <v>0</v>
      </c>
      <c r="BA77" s="1">
        <f>+IF(SUM($H77:AZ77)+$F77*$B77&gt;$F77,IF(SUM($H77:AZ77)&lt;$F77,$F77-SUM($H77:AZ77),0),$B77*$F77)</f>
        <v>0</v>
      </c>
      <c r="BB77" s="1">
        <f>+IF(SUM($H77:BA77)+$F77*$B77&gt;$F77,IF(SUM($H77:BA77)&lt;$F77,$F77-SUM($H77:BA77),0),$B77*$F77)</f>
        <v>0</v>
      </c>
    </row>
    <row r="78" spans="2:54" ht="12.75" x14ac:dyDescent="0.2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</row>
    <row r="79" spans="2:54" ht="12.75" x14ac:dyDescent="0.2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</row>
    <row r="80" spans="2:54" ht="12.75" x14ac:dyDescent="0.2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</row>
    <row r="81" spans="2:46" ht="12.75" x14ac:dyDescent="0.2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</row>
    <row r="82" spans="2:46" ht="12.75" x14ac:dyDescent="0.2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</row>
    <row r="83" spans="2:46" ht="12.75" x14ac:dyDescent="0.2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</row>
    <row r="84" spans="2:46" ht="12.75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</row>
    <row r="85" spans="2:46" ht="12.75" x14ac:dyDescent="0.2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</row>
    <row r="86" spans="2:46" ht="12.75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</row>
    <row r="87" spans="2:46" ht="12.75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</row>
    <row r="88" spans="2:46" ht="12.75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</row>
    <row r="89" spans="2:46" ht="12.75" x14ac:dyDescent="0.2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</row>
    <row r="90" spans="2:46" ht="12.75" x14ac:dyDescent="0.2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</row>
    <row r="91" spans="2:46" ht="12.75" x14ac:dyDescent="0.2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</row>
    <row r="92" spans="2:46" ht="12.75" x14ac:dyDescent="0.2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</row>
    <row r="93" spans="2:46" ht="12.75" x14ac:dyDescent="0.2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</row>
    <row r="94" spans="2:46" ht="12.75" x14ac:dyDescent="0.2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</row>
    <row r="95" spans="2:46" ht="12.75" x14ac:dyDescent="0.2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</row>
    <row r="96" spans="2:46" ht="12.75" x14ac:dyDescent="0.2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</row>
    <row r="97" spans="2:46" ht="12.75" x14ac:dyDescent="0.2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</row>
    <row r="98" spans="2:46" ht="12.75" x14ac:dyDescent="0.2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</row>
    <row r="99" spans="2:46" ht="12.75" x14ac:dyDescent="0.2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</row>
    <row r="100" spans="2:46" ht="12.75" x14ac:dyDescent="0.2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</row>
    <row r="101" spans="2:46" ht="12.75" x14ac:dyDescent="0.2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</row>
    <row r="102" spans="2:46" ht="12.75" x14ac:dyDescent="0.2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</row>
    <row r="103" spans="2:46" ht="12.75" x14ac:dyDescent="0.2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</row>
    <row r="104" spans="2:46" ht="12.75" x14ac:dyDescent="0.2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</row>
    <row r="105" spans="2:46" ht="12.75" x14ac:dyDescent="0.2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</row>
    <row r="106" spans="2:46" ht="12.75" x14ac:dyDescent="0.2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</row>
    <row r="107" spans="2:46" ht="12.75" x14ac:dyDescent="0.2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</row>
    <row r="108" spans="2:46" ht="12.75" x14ac:dyDescent="0.2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</row>
    <row r="109" spans="2:46" ht="12.75" x14ac:dyDescent="0.2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</row>
    <row r="110" spans="2:46" ht="12.75" x14ac:dyDescent="0.2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</row>
    <row r="111" spans="2:46" ht="12.75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</row>
    <row r="112" spans="2:46" ht="12.75" x14ac:dyDescent="0.2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</row>
    <row r="113" spans="2:46" ht="12.75" x14ac:dyDescent="0.2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</row>
    <row r="114" spans="2:46" ht="12.75" x14ac:dyDescent="0.2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</row>
    <row r="115" spans="2:46" ht="12.75" x14ac:dyDescent="0.2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</row>
    <row r="116" spans="2:46" ht="12.75" x14ac:dyDescent="0.2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</row>
    <row r="117" spans="2:46" ht="12.75" x14ac:dyDescent="0.2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</row>
    <row r="118" spans="2:46" ht="12.75" x14ac:dyDescent="0.2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</row>
    <row r="119" spans="2:46" ht="12.75" x14ac:dyDescent="0.2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</row>
    <row r="120" spans="2:46" ht="12.75" x14ac:dyDescent="0.2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</row>
    <row r="121" spans="2:46" ht="12.75" x14ac:dyDescent="0.2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</row>
    <row r="122" spans="2:46" ht="12.75" x14ac:dyDescent="0.2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</row>
    <row r="123" spans="2:46" ht="12.75" x14ac:dyDescent="0.2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</row>
    <row r="124" spans="2:46" ht="12.75" x14ac:dyDescent="0.2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</row>
    <row r="125" spans="2:46" ht="12.75" x14ac:dyDescent="0.2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</row>
    <row r="126" spans="2:46" ht="12.75" x14ac:dyDescent="0.2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</row>
    <row r="127" spans="2:46" ht="12.75" x14ac:dyDescent="0.2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</row>
    <row r="128" spans="2:46" ht="12.75" x14ac:dyDescent="0.2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</row>
    <row r="129" spans="2:46" ht="12.75" x14ac:dyDescent="0.2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</row>
    <row r="130" spans="2:46" ht="12.75" x14ac:dyDescent="0.2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</row>
    <row r="131" spans="2:46" ht="12.75" x14ac:dyDescent="0.2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</row>
    <row r="132" spans="2:46" ht="12.75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</row>
    <row r="133" spans="2:46" ht="12.75" x14ac:dyDescent="0.2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</row>
    <row r="134" spans="2:46" ht="12.75" x14ac:dyDescent="0.2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</row>
    <row r="135" spans="2:46" ht="12.75" x14ac:dyDescent="0.2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</row>
    <row r="136" spans="2:46" ht="12.75" x14ac:dyDescent="0.2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</row>
    <row r="137" spans="2:46" ht="12.75" x14ac:dyDescent="0.2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</row>
    <row r="138" spans="2:46" ht="12.75" x14ac:dyDescent="0.2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</row>
    <row r="139" spans="2:46" ht="12.75" x14ac:dyDescent="0.2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</row>
    <row r="140" spans="2:46" ht="12.75" x14ac:dyDescent="0.2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</row>
    <row r="141" spans="2:46" ht="12.75" x14ac:dyDescent="0.2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</row>
    <row r="142" spans="2:46" ht="12.75" x14ac:dyDescent="0.2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</row>
    <row r="143" spans="2:46" ht="12.75" x14ac:dyDescent="0.2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</row>
    <row r="144" spans="2:46" ht="12.75" x14ac:dyDescent="0.2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</row>
    <row r="145" spans="2:46" ht="12.75" x14ac:dyDescent="0.2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</row>
    <row r="146" spans="2:46" ht="12.75" x14ac:dyDescent="0.2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</row>
    <row r="147" spans="2:46" ht="12.75" x14ac:dyDescent="0.2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</row>
    <row r="148" spans="2:46" ht="12.75" x14ac:dyDescent="0.2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</row>
    <row r="149" spans="2:46" ht="12.75" x14ac:dyDescent="0.2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</row>
    <row r="150" spans="2:46" ht="12.75" x14ac:dyDescent="0.2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</row>
    <row r="151" spans="2:46" ht="12.75" x14ac:dyDescent="0.2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</row>
    <row r="152" spans="2:46" ht="12.75" x14ac:dyDescent="0.2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</row>
    <row r="153" spans="2:46" ht="12.75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</row>
    <row r="154" spans="2:46" ht="12.75" x14ac:dyDescent="0.2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</row>
    <row r="155" spans="2:46" ht="12.75" x14ac:dyDescent="0.2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</row>
    <row r="156" spans="2:46" ht="12.75" x14ac:dyDescent="0.2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</row>
    <row r="157" spans="2:46" ht="12.75" x14ac:dyDescent="0.2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</row>
    <row r="158" spans="2:46" ht="12.75" x14ac:dyDescent="0.2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</row>
    <row r="159" spans="2:46" ht="12.75" x14ac:dyDescent="0.2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</row>
    <row r="160" spans="2:46" ht="12.75" x14ac:dyDescent="0.2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</row>
    <row r="161" spans="2:46" ht="12.75" x14ac:dyDescent="0.2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</row>
    <row r="162" spans="2:46" ht="12.75" x14ac:dyDescent="0.2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</row>
    <row r="163" spans="2:46" ht="12.75" x14ac:dyDescent="0.2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</row>
    <row r="164" spans="2:46" ht="12.75" x14ac:dyDescent="0.2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</row>
    <row r="165" spans="2:46" ht="12.75" x14ac:dyDescent="0.2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</row>
    <row r="166" spans="2:46" ht="12.75" x14ac:dyDescent="0.2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</row>
    <row r="167" spans="2:46" ht="12.75" x14ac:dyDescent="0.2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</row>
    <row r="168" spans="2:46" ht="12.75" x14ac:dyDescent="0.2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</row>
    <row r="169" spans="2:46" ht="12.75" x14ac:dyDescent="0.2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</row>
    <row r="170" spans="2:46" ht="12.75" x14ac:dyDescent="0.2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</row>
    <row r="171" spans="2:46" ht="12.75" x14ac:dyDescent="0.2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</row>
    <row r="172" spans="2:46" ht="12.75" x14ac:dyDescent="0.2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</row>
    <row r="173" spans="2:46" ht="12.75" x14ac:dyDescent="0.2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</row>
    <row r="174" spans="2:46" ht="12.75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</row>
    <row r="175" spans="2:46" ht="12.75" x14ac:dyDescent="0.2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</row>
    <row r="176" spans="2:46" ht="12.75" x14ac:dyDescent="0.2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</row>
    <row r="177" spans="2:46" ht="12.75" x14ac:dyDescent="0.2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</row>
    <row r="178" spans="2:46" ht="12.75" x14ac:dyDescent="0.2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</row>
    <row r="179" spans="2:46" ht="12.75" x14ac:dyDescent="0.2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</row>
    <row r="180" spans="2:46" ht="12.75" x14ac:dyDescent="0.2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</row>
    <row r="181" spans="2:46" ht="12.75" x14ac:dyDescent="0.2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</row>
    <row r="182" spans="2:46" ht="12.75" x14ac:dyDescent="0.2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</row>
    <row r="183" spans="2:46" ht="12.75" x14ac:dyDescent="0.2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</row>
    <row r="184" spans="2:46" ht="12.75" x14ac:dyDescent="0.2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</row>
    <row r="185" spans="2:46" ht="12.75" x14ac:dyDescent="0.2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</row>
    <row r="186" spans="2:46" ht="12.75" x14ac:dyDescent="0.2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</row>
    <row r="187" spans="2:46" ht="12.75" x14ac:dyDescent="0.2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</row>
    <row r="188" spans="2:46" ht="12.75" x14ac:dyDescent="0.2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</row>
    <row r="189" spans="2:46" ht="12.75" x14ac:dyDescent="0.2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</row>
    <row r="190" spans="2:46" ht="12.75" x14ac:dyDescent="0.2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</row>
    <row r="191" spans="2:46" ht="12.75" x14ac:dyDescent="0.2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</row>
    <row r="192" spans="2:46" ht="12.75" x14ac:dyDescent="0.2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</row>
    <row r="193" spans="2:46" ht="12.75" x14ac:dyDescent="0.2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</row>
    <row r="194" spans="2:46" ht="12.75" x14ac:dyDescent="0.2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</row>
    <row r="195" spans="2:46" ht="12.75" x14ac:dyDescent="0.2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</row>
    <row r="196" spans="2:46" ht="12.75" x14ac:dyDescent="0.2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</row>
    <row r="197" spans="2:46" ht="12.75" x14ac:dyDescent="0.2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</row>
    <row r="198" spans="2:46" ht="12.75" x14ac:dyDescent="0.2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</row>
    <row r="199" spans="2:46" ht="12.75" x14ac:dyDescent="0.2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</row>
    <row r="200" spans="2:46" ht="12.75" x14ac:dyDescent="0.2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</row>
    <row r="201" spans="2:46" ht="12.75" x14ac:dyDescent="0.2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</row>
    <row r="202" spans="2:46" ht="12.75" x14ac:dyDescent="0.2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</row>
    <row r="203" spans="2:46" ht="12.75" x14ac:dyDescent="0.2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</row>
    <row r="204" spans="2:46" ht="12.75" x14ac:dyDescent="0.2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</row>
    <row r="205" spans="2:46" ht="12.75" x14ac:dyDescent="0.2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</row>
    <row r="206" spans="2:46" ht="12.75" x14ac:dyDescent="0.2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</row>
    <row r="207" spans="2:46" ht="12.75" x14ac:dyDescent="0.2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</row>
    <row r="208" spans="2:46" ht="12.75" x14ac:dyDescent="0.2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</row>
    <row r="209" spans="2:46" ht="12.75" x14ac:dyDescent="0.2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</row>
    <row r="210" spans="2:46" ht="12.75" x14ac:dyDescent="0.2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</row>
    <row r="211" spans="2:46" ht="12.75" x14ac:dyDescent="0.2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</row>
    <row r="212" spans="2:46" ht="12.75" x14ac:dyDescent="0.2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</row>
    <row r="213" spans="2:46" ht="12.75" x14ac:dyDescent="0.2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</row>
    <row r="214" spans="2:46" ht="12.75" x14ac:dyDescent="0.2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</row>
    <row r="215" spans="2:46" ht="12.75" x14ac:dyDescent="0.2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</row>
    <row r="216" spans="2:46" ht="12.75" x14ac:dyDescent="0.2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</row>
    <row r="217" spans="2:46" ht="12.75" x14ac:dyDescent="0.2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</row>
    <row r="218" spans="2:46" ht="12.75" x14ac:dyDescent="0.2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</row>
    <row r="219" spans="2:46" ht="12.75" x14ac:dyDescent="0.2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</row>
    <row r="220" spans="2:46" ht="12.75" x14ac:dyDescent="0.2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</row>
    <row r="221" spans="2:46" ht="12.75" x14ac:dyDescent="0.2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</row>
    <row r="222" spans="2:46" ht="12.75" x14ac:dyDescent="0.2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</row>
    <row r="223" spans="2:46" ht="12.75" x14ac:dyDescent="0.2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</row>
    <row r="224" spans="2:46" ht="12.75" x14ac:dyDescent="0.2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</row>
    <row r="225" spans="2:46" ht="12.75" x14ac:dyDescent="0.2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</row>
    <row r="226" spans="2:46" ht="12.75" x14ac:dyDescent="0.2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</row>
    <row r="227" spans="2:46" ht="12.75" x14ac:dyDescent="0.2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</row>
    <row r="228" spans="2:46" ht="12.75" x14ac:dyDescent="0.2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</row>
    <row r="229" spans="2:46" ht="12.75" x14ac:dyDescent="0.2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</row>
    <row r="230" spans="2:46" ht="12.75" x14ac:dyDescent="0.2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</row>
    <row r="231" spans="2:46" ht="12.75" x14ac:dyDescent="0.2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</row>
    <row r="232" spans="2:46" ht="12.75" x14ac:dyDescent="0.2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</row>
    <row r="233" spans="2:46" ht="12.75" x14ac:dyDescent="0.2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</row>
    <row r="234" spans="2:46" ht="12.75" x14ac:dyDescent="0.2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</row>
    <row r="235" spans="2:46" ht="12.75" x14ac:dyDescent="0.2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</row>
    <row r="236" spans="2:46" ht="12.75" x14ac:dyDescent="0.2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</row>
    <row r="237" spans="2:46" ht="12.75" x14ac:dyDescent="0.2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</row>
    <row r="238" spans="2:46" ht="12.75" x14ac:dyDescent="0.2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</row>
    <row r="239" spans="2:46" ht="12.75" x14ac:dyDescent="0.2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</row>
    <row r="240" spans="2:46" ht="12.75" x14ac:dyDescent="0.2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</row>
    <row r="241" spans="2:46" ht="12.75" x14ac:dyDescent="0.2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</row>
    <row r="242" spans="2:46" ht="12.75" x14ac:dyDescent="0.2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</row>
    <row r="243" spans="2:46" ht="12.75" x14ac:dyDescent="0.2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</row>
    <row r="244" spans="2:46" ht="12.75" x14ac:dyDescent="0.2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</row>
    <row r="245" spans="2:46" ht="12.75" x14ac:dyDescent="0.2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</row>
    <row r="246" spans="2:46" ht="12.75" x14ac:dyDescent="0.2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</row>
    <row r="247" spans="2:46" ht="12.75" x14ac:dyDescent="0.2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</row>
    <row r="248" spans="2:46" ht="12.75" x14ac:dyDescent="0.2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</row>
    <row r="249" spans="2:46" ht="12.75" x14ac:dyDescent="0.2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</row>
    <row r="250" spans="2:46" ht="12.75" x14ac:dyDescent="0.2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</row>
    <row r="251" spans="2:46" ht="12.75" x14ac:dyDescent="0.2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</row>
    <row r="252" spans="2:46" ht="12.75" x14ac:dyDescent="0.2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</row>
    <row r="253" spans="2:46" ht="12.75" x14ac:dyDescent="0.2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</row>
    <row r="254" spans="2:46" ht="12.75" x14ac:dyDescent="0.2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</row>
    <row r="255" spans="2:46" ht="12.75" x14ac:dyDescent="0.2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</row>
    <row r="256" spans="2:46" ht="12.75" x14ac:dyDescent="0.2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</row>
    <row r="257" spans="2:31" ht="12.75" x14ac:dyDescent="0.2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</row>
    <row r="258" spans="2:31" ht="12.75" x14ac:dyDescent="0.2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</row>
    <row r="259" spans="2:31" ht="12.75" x14ac:dyDescent="0.2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</row>
    <row r="260" spans="2:31" ht="12.75" x14ac:dyDescent="0.2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</row>
    <row r="261" spans="2:31" ht="12.75" x14ac:dyDescent="0.2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</row>
    <row r="262" spans="2:31" ht="12.75" x14ac:dyDescent="0.2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</row>
    <row r="263" spans="2:31" ht="12.75" x14ac:dyDescent="0.2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</row>
    <row r="264" spans="2:31" ht="12.75" x14ac:dyDescent="0.2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</row>
    <row r="265" spans="2:31" ht="12.75" x14ac:dyDescent="0.2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</row>
    <row r="266" spans="2:31" ht="12.75" x14ac:dyDescent="0.2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</row>
    <row r="267" spans="2:31" ht="12.75" x14ac:dyDescent="0.2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</row>
    <row r="268" spans="2:31" ht="12.75" x14ac:dyDescent="0.2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</row>
    <row r="269" spans="2:31" ht="12.75" x14ac:dyDescent="0.2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</row>
    <row r="270" spans="2:31" ht="12.75" x14ac:dyDescent="0.2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</row>
    <row r="271" spans="2:31" ht="12.75" x14ac:dyDescent="0.2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</row>
    <row r="272" spans="2:31" ht="12.75" x14ac:dyDescent="0.2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</row>
    <row r="273" spans="2:31" ht="12.75" x14ac:dyDescent="0.2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</row>
    <row r="274" spans="2:31" ht="12.75" x14ac:dyDescent="0.2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</row>
    <row r="275" spans="2:31" ht="12.75" x14ac:dyDescent="0.2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</row>
    <row r="276" spans="2:31" ht="12.75" x14ac:dyDescent="0.2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</row>
    <row r="277" spans="2:31" ht="12.75" x14ac:dyDescent="0.2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</row>
    <row r="278" spans="2:31" ht="12.75" x14ac:dyDescent="0.2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</row>
    <row r="279" spans="2:31" ht="12.75" x14ac:dyDescent="0.2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</row>
    <row r="280" spans="2:31" ht="12.75" x14ac:dyDescent="0.2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</row>
    <row r="281" spans="2:31" ht="12.75" x14ac:dyDescent="0.2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</row>
    <row r="282" spans="2:31" ht="12.75" x14ac:dyDescent="0.2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</row>
    <row r="283" spans="2:31" ht="12.75" x14ac:dyDescent="0.2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</row>
    <row r="284" spans="2:31" ht="12.75" x14ac:dyDescent="0.2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</row>
    <row r="285" spans="2:31" ht="12.75" x14ac:dyDescent="0.2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</row>
    <row r="286" spans="2:31" ht="12.75" x14ac:dyDescent="0.2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</row>
    <row r="287" spans="2:31" ht="12.75" x14ac:dyDescent="0.2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</row>
    <row r="288" spans="2:31" ht="12.75" x14ac:dyDescent="0.2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</row>
    <row r="289" spans="2:31" ht="12.75" x14ac:dyDescent="0.2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</row>
    <row r="290" spans="2:31" ht="12.75" x14ac:dyDescent="0.2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</row>
    <row r="291" spans="2:31" ht="12.75" x14ac:dyDescent="0.2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</row>
    <row r="292" spans="2:31" ht="12.75" x14ac:dyDescent="0.2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</row>
    <row r="293" spans="2:31" ht="12.75" x14ac:dyDescent="0.2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</row>
    <row r="294" spans="2:31" ht="12.75" x14ac:dyDescent="0.2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</row>
    <row r="295" spans="2:31" ht="12.75" x14ac:dyDescent="0.2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</row>
    <row r="296" spans="2:31" ht="12.75" x14ac:dyDescent="0.2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</row>
    <row r="297" spans="2:31" ht="12.75" x14ac:dyDescent="0.2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</row>
    <row r="298" spans="2:31" ht="12.75" x14ac:dyDescent="0.2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</row>
    <row r="299" spans="2:31" ht="12.75" x14ac:dyDescent="0.2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</row>
    <row r="300" spans="2:31" ht="12.75" x14ac:dyDescent="0.2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</row>
    <row r="301" spans="2:31" ht="12.75" x14ac:dyDescent="0.2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</row>
    <row r="302" spans="2:31" ht="12.75" x14ac:dyDescent="0.2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</row>
    <row r="303" spans="2:31" ht="12.75" x14ac:dyDescent="0.2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</row>
    <row r="304" spans="2:31" ht="12.75" x14ac:dyDescent="0.2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</row>
    <row r="305" spans="2:31" ht="12.75" x14ac:dyDescent="0.2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</row>
    <row r="306" spans="2:31" ht="12.75" x14ac:dyDescent="0.2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</row>
    <row r="307" spans="2:31" ht="12.75" x14ac:dyDescent="0.2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</row>
    <row r="308" spans="2:31" ht="12.75" x14ac:dyDescent="0.2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</row>
    <row r="309" spans="2:31" ht="12.75" x14ac:dyDescent="0.2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</row>
    <row r="310" spans="2:31" ht="12.75" x14ac:dyDescent="0.2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</row>
    <row r="311" spans="2:31" ht="12.75" x14ac:dyDescent="0.2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</row>
    <row r="312" spans="2:31" ht="12.75" x14ac:dyDescent="0.2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</row>
    <row r="313" spans="2:31" ht="12.75" x14ac:dyDescent="0.2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</row>
    <row r="314" spans="2:31" ht="12.75" x14ac:dyDescent="0.2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</row>
    <row r="315" spans="2:31" ht="12.75" x14ac:dyDescent="0.2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</row>
    <row r="316" spans="2:31" ht="12.75" x14ac:dyDescent="0.2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</row>
    <row r="317" spans="2:31" ht="12.75" x14ac:dyDescent="0.2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</row>
    <row r="318" spans="2:31" ht="12.75" x14ac:dyDescent="0.2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</row>
    <row r="319" spans="2:31" ht="12.75" x14ac:dyDescent="0.2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</row>
    <row r="320" spans="2:31" ht="12.75" x14ac:dyDescent="0.2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</row>
    <row r="321" spans="2:31" ht="12.75" x14ac:dyDescent="0.2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</row>
    <row r="322" spans="2:31" ht="12.75" x14ac:dyDescent="0.2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</row>
    <row r="323" spans="2:31" ht="12.75" x14ac:dyDescent="0.2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</row>
    <row r="324" spans="2:31" ht="12.75" x14ac:dyDescent="0.2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</row>
    <row r="325" spans="2:31" ht="12.75" x14ac:dyDescent="0.2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</row>
    <row r="326" spans="2:31" ht="12.75" x14ac:dyDescent="0.2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</row>
    <row r="327" spans="2:31" ht="12.75" x14ac:dyDescent="0.2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</row>
    <row r="328" spans="2:31" ht="12.75" x14ac:dyDescent="0.2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</row>
    <row r="329" spans="2:31" ht="12.75" x14ac:dyDescent="0.2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</row>
    <row r="330" spans="2:31" ht="12.75" x14ac:dyDescent="0.2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</row>
    <row r="331" spans="2:31" ht="12.75" x14ac:dyDescent="0.2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</row>
    <row r="332" spans="2:31" ht="12.75" x14ac:dyDescent="0.2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</row>
    <row r="333" spans="2:31" ht="12.75" x14ac:dyDescent="0.2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</row>
    <row r="334" spans="2:31" ht="12.75" x14ac:dyDescent="0.2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</row>
    <row r="335" spans="2:31" ht="12.75" x14ac:dyDescent="0.2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</row>
    <row r="336" spans="2:31" ht="12.75" x14ac:dyDescent="0.2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</row>
    <row r="337" spans="2:31" ht="12.75" x14ac:dyDescent="0.2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</row>
    <row r="338" spans="2:31" ht="12.75" x14ac:dyDescent="0.2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</row>
    <row r="339" spans="2:31" ht="12.75" x14ac:dyDescent="0.2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</row>
    <row r="340" spans="2:31" ht="12.75" x14ac:dyDescent="0.2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</row>
    <row r="341" spans="2:31" ht="12.75" x14ac:dyDescent="0.2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</row>
    <row r="342" spans="2:31" ht="12.75" x14ac:dyDescent="0.2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</row>
    <row r="343" spans="2:31" ht="12.75" x14ac:dyDescent="0.2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</row>
    <row r="344" spans="2:31" ht="12.75" x14ac:dyDescent="0.2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</row>
    <row r="345" spans="2:31" ht="12.75" x14ac:dyDescent="0.2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</row>
    <row r="346" spans="2:31" ht="12.75" x14ac:dyDescent="0.2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</row>
    <row r="347" spans="2:31" ht="12.75" x14ac:dyDescent="0.2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</row>
    <row r="348" spans="2:31" ht="12.75" x14ac:dyDescent="0.2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</row>
    <row r="349" spans="2:31" ht="12.75" x14ac:dyDescent="0.2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</row>
    <row r="350" spans="2:31" ht="12.75" x14ac:dyDescent="0.2">
      <c r="B350"/>
      <c r="C350"/>
      <c r="D350"/>
      <c r="E350"/>
      <c r="F350"/>
    </row>
    <row r="351" spans="2:31" ht="12.75" x14ac:dyDescent="0.2">
      <c r="B351"/>
      <c r="C351"/>
      <c r="D351"/>
      <c r="E351"/>
      <c r="F351"/>
    </row>
    <row r="352" spans="2:31" ht="12.75" x14ac:dyDescent="0.2">
      <c r="B352"/>
      <c r="C352"/>
      <c r="D352"/>
      <c r="E352"/>
      <c r="F352"/>
    </row>
    <row r="353" spans="2:6" ht="12.75" x14ac:dyDescent="0.2">
      <c r="B353"/>
      <c r="C353"/>
      <c r="D353"/>
      <c r="E353"/>
      <c r="F353"/>
    </row>
    <row r="354" spans="2:6" ht="12.75" x14ac:dyDescent="0.2">
      <c r="B354"/>
      <c r="C354"/>
      <c r="D354"/>
      <c r="E354"/>
      <c r="F354"/>
    </row>
    <row r="355" spans="2:6" ht="12.75" x14ac:dyDescent="0.2">
      <c r="B355"/>
      <c r="C355"/>
      <c r="D355"/>
      <c r="E355"/>
      <c r="F355"/>
    </row>
    <row r="356" spans="2:6" ht="12.75" x14ac:dyDescent="0.2">
      <c r="B356"/>
      <c r="C356"/>
      <c r="D356"/>
      <c r="E356"/>
      <c r="F356"/>
    </row>
    <row r="357" spans="2:6" ht="12.75" x14ac:dyDescent="0.2">
      <c r="B357"/>
      <c r="C357"/>
      <c r="D357"/>
      <c r="E357"/>
      <c r="F357"/>
    </row>
    <row r="358" spans="2:6" ht="12.75" x14ac:dyDescent="0.2">
      <c r="B358"/>
      <c r="C358"/>
      <c r="D358"/>
      <c r="E358"/>
      <c r="F358"/>
    </row>
    <row r="359" spans="2:6" ht="12.75" x14ac:dyDescent="0.2">
      <c r="B359"/>
      <c r="C359"/>
      <c r="D359"/>
      <c r="E359"/>
      <c r="F359"/>
    </row>
    <row r="360" spans="2:6" ht="12.75" x14ac:dyDescent="0.2">
      <c r="B360"/>
      <c r="C360"/>
      <c r="D360"/>
      <c r="E360"/>
      <c r="F360"/>
    </row>
    <row r="361" spans="2:6" ht="12.75" x14ac:dyDescent="0.2">
      <c r="B361"/>
      <c r="C361"/>
      <c r="D361"/>
      <c r="E361"/>
      <c r="F361"/>
    </row>
    <row r="362" spans="2:6" ht="12.75" x14ac:dyDescent="0.2">
      <c r="B362"/>
      <c r="C362"/>
      <c r="D362"/>
      <c r="E362"/>
      <c r="F362"/>
    </row>
    <row r="363" spans="2:6" ht="12.75" x14ac:dyDescent="0.2">
      <c r="B363"/>
      <c r="C363"/>
      <c r="D363"/>
      <c r="E363"/>
      <c r="F363"/>
    </row>
    <row r="364" spans="2:6" ht="12.75" x14ac:dyDescent="0.2">
      <c r="B364"/>
      <c r="C364"/>
      <c r="D364"/>
      <c r="E364"/>
      <c r="F364"/>
    </row>
    <row r="365" spans="2:6" ht="12.75" x14ac:dyDescent="0.2">
      <c r="B365"/>
      <c r="C365"/>
      <c r="D365"/>
      <c r="E365"/>
      <c r="F365"/>
    </row>
    <row r="366" spans="2:6" ht="12.75" x14ac:dyDescent="0.2">
      <c r="B366"/>
      <c r="C366"/>
      <c r="D366"/>
      <c r="E366"/>
      <c r="F366"/>
    </row>
    <row r="367" spans="2:6" ht="12.75" x14ac:dyDescent="0.2">
      <c r="B367"/>
      <c r="C367"/>
      <c r="D367"/>
      <c r="E367"/>
      <c r="F367"/>
    </row>
    <row r="368" spans="2:6" ht="12.75" x14ac:dyDescent="0.2">
      <c r="B368"/>
      <c r="C368"/>
      <c r="D368"/>
      <c r="E368"/>
      <c r="F368"/>
    </row>
    <row r="369" spans="2:6" ht="12.75" x14ac:dyDescent="0.2">
      <c r="B369"/>
      <c r="C369"/>
      <c r="D369"/>
      <c r="E369"/>
      <c r="F369"/>
    </row>
    <row r="370" spans="2:6" ht="12.75" x14ac:dyDescent="0.2">
      <c r="B370"/>
      <c r="C370"/>
      <c r="D370"/>
      <c r="E370"/>
      <c r="F370"/>
    </row>
    <row r="371" spans="2:6" ht="12.75" x14ac:dyDescent="0.2">
      <c r="B371"/>
      <c r="C371"/>
      <c r="D371"/>
      <c r="E371"/>
      <c r="F371"/>
    </row>
    <row r="372" spans="2:6" ht="12.75" x14ac:dyDescent="0.2">
      <c r="B372"/>
      <c r="C372"/>
      <c r="D372"/>
      <c r="E372"/>
      <c r="F372"/>
    </row>
    <row r="373" spans="2:6" ht="12.75" x14ac:dyDescent="0.2">
      <c r="B373"/>
      <c r="C373"/>
      <c r="D373"/>
      <c r="E373"/>
      <c r="F373"/>
    </row>
    <row r="374" spans="2:6" ht="12.75" x14ac:dyDescent="0.2">
      <c r="B374"/>
      <c r="C374"/>
      <c r="D374"/>
      <c r="E374"/>
      <c r="F374"/>
    </row>
    <row r="375" spans="2:6" ht="12.75" x14ac:dyDescent="0.2">
      <c r="B375"/>
      <c r="C375"/>
      <c r="D375"/>
      <c r="E375"/>
      <c r="F375"/>
    </row>
    <row r="376" spans="2:6" ht="12.75" x14ac:dyDescent="0.2">
      <c r="B376"/>
      <c r="C376"/>
      <c r="D376"/>
      <c r="E376"/>
      <c r="F376"/>
    </row>
    <row r="377" spans="2:6" ht="12.75" x14ac:dyDescent="0.2">
      <c r="B377"/>
      <c r="C377"/>
      <c r="D377"/>
      <c r="E377"/>
      <c r="F377"/>
    </row>
    <row r="378" spans="2:6" ht="12.75" x14ac:dyDescent="0.2">
      <c r="B378"/>
      <c r="C378"/>
      <c r="D378"/>
      <c r="E378"/>
      <c r="F378"/>
    </row>
    <row r="379" spans="2:6" ht="12.75" x14ac:dyDescent="0.2">
      <c r="B379"/>
      <c r="C379"/>
      <c r="D379"/>
      <c r="E379"/>
      <c r="F379"/>
    </row>
    <row r="380" spans="2:6" ht="12.75" x14ac:dyDescent="0.2">
      <c r="B380"/>
      <c r="C380"/>
      <c r="D380"/>
      <c r="E380"/>
      <c r="F380"/>
    </row>
    <row r="381" spans="2:6" ht="12.75" x14ac:dyDescent="0.2">
      <c r="B381"/>
      <c r="C381"/>
      <c r="D381"/>
      <c r="E381"/>
      <c r="F381"/>
    </row>
    <row r="382" spans="2:6" ht="12.75" x14ac:dyDescent="0.2">
      <c r="B382"/>
      <c r="C382"/>
      <c r="D382"/>
      <c r="E382"/>
      <c r="F382"/>
    </row>
    <row r="383" spans="2:6" ht="12.75" x14ac:dyDescent="0.2">
      <c r="B383"/>
      <c r="C383"/>
      <c r="D383"/>
      <c r="E383"/>
      <c r="F383"/>
    </row>
    <row r="384" spans="2:6" ht="12.75" x14ac:dyDescent="0.2">
      <c r="B384"/>
      <c r="C384"/>
      <c r="D384"/>
      <c r="E384"/>
      <c r="F384"/>
    </row>
    <row r="385" spans="2:6" ht="12.75" x14ac:dyDescent="0.2">
      <c r="B385"/>
      <c r="C385"/>
      <c r="D385"/>
      <c r="E385"/>
      <c r="F385"/>
    </row>
    <row r="386" spans="2:6" ht="12.75" x14ac:dyDescent="0.2">
      <c r="B386"/>
      <c r="C386"/>
      <c r="D386"/>
      <c r="E386"/>
      <c r="F386"/>
    </row>
    <row r="387" spans="2:6" ht="12.75" x14ac:dyDescent="0.2">
      <c r="B387"/>
      <c r="C387"/>
      <c r="D387"/>
      <c r="E387"/>
      <c r="F387"/>
    </row>
    <row r="388" spans="2:6" ht="12.75" x14ac:dyDescent="0.2">
      <c r="B388"/>
      <c r="C388"/>
      <c r="D388"/>
      <c r="E388"/>
      <c r="F388"/>
    </row>
    <row r="389" spans="2:6" ht="12.75" x14ac:dyDescent="0.2">
      <c r="B389"/>
      <c r="C389"/>
      <c r="D389"/>
      <c r="E389"/>
      <c r="F389"/>
    </row>
    <row r="390" spans="2:6" ht="12.75" x14ac:dyDescent="0.2">
      <c r="B390"/>
      <c r="C390"/>
      <c r="D390"/>
      <c r="E390"/>
      <c r="F390"/>
    </row>
    <row r="391" spans="2:6" ht="12.75" x14ac:dyDescent="0.2">
      <c r="B391"/>
      <c r="C391"/>
      <c r="D391"/>
      <c r="E391"/>
      <c r="F391"/>
    </row>
    <row r="392" spans="2:6" ht="12.75" x14ac:dyDescent="0.2">
      <c r="B392"/>
      <c r="C392"/>
      <c r="D392"/>
      <c r="E392"/>
      <c r="F392"/>
    </row>
    <row r="393" spans="2:6" ht="12.75" x14ac:dyDescent="0.2">
      <c r="B393"/>
      <c r="C393"/>
      <c r="D393"/>
      <c r="E393"/>
      <c r="F393"/>
    </row>
    <row r="394" spans="2:6" ht="12.75" x14ac:dyDescent="0.2">
      <c r="B394"/>
      <c r="C394"/>
      <c r="D394"/>
      <c r="E394"/>
      <c r="F394"/>
    </row>
    <row r="395" spans="2:6" ht="12.75" x14ac:dyDescent="0.2">
      <c r="B395"/>
      <c r="C395"/>
      <c r="D395"/>
      <c r="E395"/>
      <c r="F395"/>
    </row>
    <row r="396" spans="2:6" ht="12.75" x14ac:dyDescent="0.2">
      <c r="B396"/>
      <c r="C396"/>
      <c r="D396"/>
      <c r="E396"/>
      <c r="F396"/>
    </row>
    <row r="397" spans="2:6" ht="12.75" x14ac:dyDescent="0.2">
      <c r="B397"/>
      <c r="C397"/>
      <c r="D397"/>
      <c r="E397"/>
      <c r="F397"/>
    </row>
    <row r="398" spans="2:6" ht="12.75" x14ac:dyDescent="0.2">
      <c r="B398"/>
      <c r="C398"/>
      <c r="D398"/>
      <c r="E398"/>
      <c r="F398"/>
    </row>
    <row r="399" spans="2:6" ht="12.75" x14ac:dyDescent="0.2">
      <c r="B399"/>
      <c r="C399"/>
      <c r="D399"/>
      <c r="E399"/>
      <c r="F399"/>
    </row>
    <row r="400" spans="2:6" ht="12.75" x14ac:dyDescent="0.2">
      <c r="B400"/>
      <c r="C400"/>
      <c r="D400"/>
      <c r="E400"/>
      <c r="F400"/>
    </row>
    <row r="401" spans="2:6" ht="12.75" x14ac:dyDescent="0.2">
      <c r="B401"/>
      <c r="C401"/>
      <c r="D401"/>
      <c r="E401"/>
      <c r="F401"/>
    </row>
    <row r="402" spans="2:6" ht="12.75" x14ac:dyDescent="0.2">
      <c r="B402"/>
      <c r="C402"/>
      <c r="D402"/>
      <c r="E402"/>
      <c r="F402"/>
    </row>
    <row r="403" spans="2:6" ht="12.75" x14ac:dyDescent="0.2">
      <c r="B403"/>
      <c r="C403"/>
      <c r="D403"/>
      <c r="E403"/>
      <c r="F403"/>
    </row>
    <row r="404" spans="2:6" ht="12.75" x14ac:dyDescent="0.2">
      <c r="B404"/>
      <c r="C404"/>
      <c r="D404"/>
      <c r="E404"/>
      <c r="F404"/>
    </row>
    <row r="405" spans="2:6" ht="12.75" x14ac:dyDescent="0.2">
      <c r="B405"/>
      <c r="C405"/>
      <c r="D405"/>
      <c r="E405"/>
      <c r="F405"/>
    </row>
    <row r="406" spans="2:6" ht="12.75" x14ac:dyDescent="0.2">
      <c r="B406"/>
      <c r="C406"/>
      <c r="D406"/>
      <c r="E406"/>
      <c r="F406"/>
    </row>
    <row r="407" spans="2:6" ht="12.75" x14ac:dyDescent="0.2">
      <c r="B407"/>
      <c r="C407"/>
      <c r="D407"/>
      <c r="E407"/>
      <c r="F407"/>
    </row>
    <row r="408" spans="2:6" ht="12.75" x14ac:dyDescent="0.2">
      <c r="B408"/>
      <c r="C408"/>
      <c r="D408"/>
      <c r="E408"/>
      <c r="F408"/>
    </row>
    <row r="409" spans="2:6" ht="12.75" x14ac:dyDescent="0.2">
      <c r="B409"/>
      <c r="C409"/>
      <c r="D409"/>
      <c r="E409"/>
      <c r="F409"/>
    </row>
    <row r="410" spans="2:6" ht="12.75" x14ac:dyDescent="0.2">
      <c r="B410"/>
      <c r="C410"/>
      <c r="D410"/>
      <c r="E410"/>
      <c r="F410"/>
    </row>
    <row r="411" spans="2:6" ht="12.75" x14ac:dyDescent="0.2">
      <c r="B411"/>
      <c r="C411"/>
      <c r="D411"/>
      <c r="E411"/>
      <c r="F411"/>
    </row>
    <row r="412" spans="2:6" ht="12.75" x14ac:dyDescent="0.2">
      <c r="B412"/>
      <c r="C412"/>
      <c r="D412"/>
      <c r="E412"/>
      <c r="F412"/>
    </row>
    <row r="413" spans="2:6" ht="12.75" x14ac:dyDescent="0.2">
      <c r="B413"/>
      <c r="C413"/>
      <c r="D413"/>
      <c r="E413"/>
      <c r="F413"/>
    </row>
    <row r="414" spans="2:6" ht="12.75" x14ac:dyDescent="0.2">
      <c r="B414"/>
      <c r="C414"/>
      <c r="D414"/>
      <c r="E414"/>
      <c r="F414"/>
    </row>
    <row r="415" spans="2:6" ht="12.75" x14ac:dyDescent="0.2">
      <c r="B415"/>
      <c r="C415"/>
      <c r="D415"/>
      <c r="E415"/>
      <c r="F415"/>
    </row>
    <row r="416" spans="2:6" ht="12.75" x14ac:dyDescent="0.2">
      <c r="B416"/>
      <c r="C416"/>
      <c r="D416"/>
      <c r="E416"/>
      <c r="F416"/>
    </row>
    <row r="417" spans="2:6" ht="12.75" x14ac:dyDescent="0.2">
      <c r="B417"/>
      <c r="C417"/>
      <c r="D417"/>
      <c r="E417"/>
      <c r="F417"/>
    </row>
    <row r="418" spans="2:6" ht="12.75" x14ac:dyDescent="0.2">
      <c r="B418"/>
      <c r="C418"/>
      <c r="D418"/>
      <c r="E418"/>
      <c r="F418"/>
    </row>
    <row r="419" spans="2:6" ht="12.75" x14ac:dyDescent="0.2">
      <c r="B419"/>
      <c r="C419"/>
      <c r="D419"/>
      <c r="E419"/>
      <c r="F419"/>
    </row>
    <row r="420" spans="2:6" ht="12.75" x14ac:dyDescent="0.2">
      <c r="B420"/>
      <c r="C420"/>
      <c r="D420"/>
      <c r="E420"/>
      <c r="F420"/>
    </row>
    <row r="421" spans="2:6" ht="12.75" x14ac:dyDescent="0.2">
      <c r="B421"/>
      <c r="C421"/>
      <c r="D421"/>
      <c r="E421"/>
      <c r="F421"/>
    </row>
    <row r="422" spans="2:6" ht="12.75" x14ac:dyDescent="0.2">
      <c r="B422"/>
      <c r="C422"/>
      <c r="D422"/>
      <c r="E422"/>
      <c r="F422"/>
    </row>
    <row r="423" spans="2:6" ht="12.75" x14ac:dyDescent="0.2">
      <c r="B423"/>
      <c r="C423"/>
      <c r="D423"/>
      <c r="E423"/>
      <c r="F423"/>
    </row>
    <row r="424" spans="2:6" ht="12.75" x14ac:dyDescent="0.2">
      <c r="B424"/>
      <c r="C424"/>
      <c r="D424"/>
      <c r="E424"/>
      <c r="F424"/>
    </row>
    <row r="425" spans="2:6" ht="12.75" x14ac:dyDescent="0.2">
      <c r="B425"/>
      <c r="C425"/>
      <c r="D425"/>
      <c r="E425"/>
      <c r="F425"/>
    </row>
    <row r="426" spans="2:6" ht="12.75" x14ac:dyDescent="0.2">
      <c r="B426"/>
      <c r="C426"/>
      <c r="D426"/>
      <c r="E426"/>
      <c r="F426"/>
    </row>
    <row r="427" spans="2:6" ht="12.75" x14ac:dyDescent="0.2">
      <c r="B427"/>
      <c r="C427"/>
      <c r="D427"/>
      <c r="E427"/>
      <c r="F427"/>
    </row>
    <row r="428" spans="2:6" ht="12.75" x14ac:dyDescent="0.2">
      <c r="B428"/>
      <c r="C428"/>
      <c r="D428"/>
      <c r="E428"/>
      <c r="F428"/>
    </row>
    <row r="429" spans="2:6" ht="12.75" x14ac:dyDescent="0.2">
      <c r="B429"/>
      <c r="C429"/>
      <c r="D429"/>
      <c r="E429"/>
      <c r="F429"/>
    </row>
    <row r="430" spans="2:6" ht="12.75" x14ac:dyDescent="0.2">
      <c r="B430"/>
      <c r="C430"/>
      <c r="D430"/>
      <c r="E430"/>
      <c r="F430"/>
    </row>
    <row r="431" spans="2:6" ht="12.75" x14ac:dyDescent="0.2">
      <c r="B431"/>
      <c r="C431"/>
      <c r="D431"/>
      <c r="E431"/>
      <c r="F431"/>
    </row>
    <row r="432" spans="2:6" ht="12.75" x14ac:dyDescent="0.2">
      <c r="B432"/>
      <c r="C432"/>
      <c r="D432"/>
      <c r="E432"/>
      <c r="F432"/>
    </row>
    <row r="433" spans="2:6" ht="12.75" x14ac:dyDescent="0.2">
      <c r="B433"/>
      <c r="C433"/>
      <c r="D433"/>
      <c r="E433"/>
      <c r="F433"/>
    </row>
    <row r="434" spans="2:6" ht="12.75" x14ac:dyDescent="0.2">
      <c r="B434"/>
      <c r="C434"/>
      <c r="D434"/>
      <c r="E434"/>
      <c r="F434"/>
    </row>
    <row r="435" spans="2:6" ht="12.75" x14ac:dyDescent="0.2">
      <c r="B435"/>
      <c r="C435"/>
      <c r="D435"/>
      <c r="E435"/>
      <c r="F435"/>
    </row>
    <row r="436" spans="2:6" ht="12.75" x14ac:dyDescent="0.2">
      <c r="B436"/>
      <c r="C436"/>
      <c r="D436"/>
      <c r="E436"/>
      <c r="F436"/>
    </row>
    <row r="437" spans="2:6" ht="12.75" x14ac:dyDescent="0.2">
      <c r="B437"/>
      <c r="C437"/>
      <c r="D437"/>
      <c r="E437"/>
      <c r="F437"/>
    </row>
    <row r="438" spans="2:6" ht="12.75" x14ac:dyDescent="0.2">
      <c r="B438"/>
      <c r="C438"/>
      <c r="D438"/>
      <c r="E438"/>
      <c r="F438"/>
    </row>
    <row r="439" spans="2:6" ht="12.75" x14ac:dyDescent="0.2">
      <c r="B439"/>
      <c r="C439"/>
      <c r="D439"/>
      <c r="E439"/>
      <c r="F439"/>
    </row>
    <row r="440" spans="2:6" ht="12.75" x14ac:dyDescent="0.2">
      <c r="B440"/>
      <c r="C440"/>
      <c r="D440"/>
      <c r="E440"/>
      <c r="F440"/>
    </row>
    <row r="441" spans="2:6" ht="12.75" x14ac:dyDescent="0.2">
      <c r="B441"/>
      <c r="C441"/>
      <c r="D441"/>
      <c r="E441"/>
      <c r="F441"/>
    </row>
    <row r="442" spans="2:6" ht="12.75" x14ac:dyDescent="0.2">
      <c r="B442"/>
      <c r="C442"/>
      <c r="D442"/>
      <c r="E442"/>
      <c r="F442"/>
    </row>
    <row r="443" spans="2:6" ht="12.75" x14ac:dyDescent="0.2">
      <c r="B443"/>
      <c r="C443"/>
      <c r="D443"/>
      <c r="E443"/>
      <c r="F443"/>
    </row>
    <row r="444" spans="2:6" ht="12.75" x14ac:dyDescent="0.2">
      <c r="B444"/>
      <c r="C444"/>
      <c r="D444"/>
      <c r="E444"/>
      <c r="F444"/>
    </row>
    <row r="445" spans="2:6" ht="12.75" x14ac:dyDescent="0.2">
      <c r="B445"/>
      <c r="C445"/>
      <c r="D445"/>
      <c r="E445"/>
      <c r="F445"/>
    </row>
    <row r="446" spans="2:6" ht="12.75" x14ac:dyDescent="0.2">
      <c r="B446"/>
      <c r="C446"/>
      <c r="D446"/>
      <c r="E446"/>
      <c r="F446"/>
    </row>
    <row r="447" spans="2:6" ht="12.75" x14ac:dyDescent="0.2">
      <c r="B447"/>
      <c r="C447"/>
      <c r="D447"/>
      <c r="E447"/>
      <c r="F447"/>
    </row>
    <row r="448" spans="2:6" ht="12.75" x14ac:dyDescent="0.2">
      <c r="B448"/>
      <c r="C448"/>
      <c r="D448"/>
      <c r="E448"/>
      <c r="F448"/>
    </row>
    <row r="449" spans="2:6" ht="12.75" x14ac:dyDescent="0.2">
      <c r="B449"/>
      <c r="C449"/>
      <c r="D449"/>
      <c r="E449"/>
      <c r="F449"/>
    </row>
    <row r="450" spans="2:6" ht="12.75" x14ac:dyDescent="0.2">
      <c r="B450"/>
      <c r="C450"/>
      <c r="D450"/>
      <c r="E450"/>
      <c r="F450"/>
    </row>
    <row r="451" spans="2:6" ht="12.75" x14ac:dyDescent="0.2">
      <c r="B451"/>
      <c r="C451"/>
      <c r="D451"/>
      <c r="E451"/>
      <c r="F451"/>
    </row>
    <row r="452" spans="2:6" ht="12.75" x14ac:dyDescent="0.2">
      <c r="B452"/>
      <c r="C452"/>
      <c r="D452"/>
      <c r="E452"/>
      <c r="F452"/>
    </row>
    <row r="453" spans="2:6" ht="12.75" x14ac:dyDescent="0.2">
      <c r="B453"/>
      <c r="C453"/>
      <c r="D453"/>
      <c r="E453"/>
      <c r="F453"/>
    </row>
    <row r="454" spans="2:6" ht="12.75" x14ac:dyDescent="0.2">
      <c r="B454"/>
      <c r="C454"/>
      <c r="D454"/>
      <c r="E454"/>
      <c r="F454"/>
    </row>
    <row r="455" spans="2:6" ht="12.75" x14ac:dyDescent="0.2">
      <c r="B455"/>
      <c r="C455"/>
      <c r="D455"/>
      <c r="E455"/>
      <c r="F455"/>
    </row>
    <row r="456" spans="2:6" ht="12.75" x14ac:dyDescent="0.2">
      <c r="B456"/>
      <c r="C456"/>
      <c r="D456"/>
      <c r="E456"/>
      <c r="F456"/>
    </row>
    <row r="457" spans="2:6" ht="12.75" x14ac:dyDescent="0.2">
      <c r="B457"/>
      <c r="C457"/>
      <c r="D457"/>
      <c r="E457"/>
      <c r="F457"/>
    </row>
    <row r="458" spans="2:6" ht="12.75" x14ac:dyDescent="0.2">
      <c r="B458"/>
      <c r="C458"/>
      <c r="D458"/>
      <c r="E458"/>
      <c r="F458"/>
    </row>
    <row r="459" spans="2:6" ht="12.75" x14ac:dyDescent="0.2">
      <c r="B459"/>
      <c r="C459"/>
      <c r="D459"/>
      <c r="E459"/>
      <c r="F459"/>
    </row>
    <row r="460" spans="2:6" ht="12.75" x14ac:dyDescent="0.2">
      <c r="B460"/>
      <c r="C460"/>
      <c r="D460"/>
      <c r="E460"/>
      <c r="F460"/>
    </row>
    <row r="461" spans="2:6" ht="12.75" x14ac:dyDescent="0.2">
      <c r="B461"/>
      <c r="C461"/>
      <c r="D461"/>
      <c r="E461"/>
      <c r="F461"/>
    </row>
    <row r="462" spans="2:6" ht="12.75" x14ac:dyDescent="0.2">
      <c r="B462"/>
      <c r="C462"/>
      <c r="D462"/>
      <c r="E462"/>
      <c r="F462"/>
    </row>
    <row r="463" spans="2:6" ht="12.75" x14ac:dyDescent="0.2">
      <c r="B463"/>
      <c r="C463"/>
      <c r="D463"/>
      <c r="E463"/>
      <c r="F463"/>
    </row>
    <row r="464" spans="2:6" ht="12.75" x14ac:dyDescent="0.2">
      <c r="B464"/>
      <c r="C464"/>
      <c r="D464"/>
      <c r="E464"/>
      <c r="F464"/>
    </row>
    <row r="465" spans="2:6" ht="12.75" x14ac:dyDescent="0.2">
      <c r="B465"/>
      <c r="C465"/>
      <c r="D465"/>
      <c r="E465"/>
      <c r="F465"/>
    </row>
    <row r="466" spans="2:6" ht="12.75" x14ac:dyDescent="0.2">
      <c r="B466"/>
      <c r="C466"/>
      <c r="D466"/>
      <c r="E466"/>
      <c r="F466"/>
    </row>
    <row r="467" spans="2:6" ht="12.75" x14ac:dyDescent="0.2">
      <c r="B467"/>
      <c r="C467"/>
      <c r="D467"/>
      <c r="E467"/>
      <c r="F467"/>
    </row>
    <row r="468" spans="2:6" ht="12.75" x14ac:dyDescent="0.2">
      <c r="B468"/>
      <c r="C468"/>
      <c r="D468"/>
      <c r="E468"/>
      <c r="F468"/>
    </row>
    <row r="469" spans="2:6" ht="12.75" x14ac:dyDescent="0.2">
      <c r="B469"/>
      <c r="C469"/>
      <c r="D469"/>
      <c r="E469"/>
      <c r="F469"/>
    </row>
    <row r="470" spans="2:6" ht="12.75" x14ac:dyDescent="0.2">
      <c r="B470"/>
      <c r="C470"/>
      <c r="D470"/>
      <c r="E470"/>
      <c r="F470"/>
    </row>
    <row r="471" spans="2:6" ht="12.75" x14ac:dyDescent="0.2">
      <c r="B471"/>
      <c r="C471"/>
      <c r="D471"/>
      <c r="E471"/>
      <c r="F471"/>
    </row>
    <row r="472" spans="2:6" ht="12.75" x14ac:dyDescent="0.2">
      <c r="B472"/>
      <c r="C472"/>
      <c r="D472"/>
      <c r="E472"/>
      <c r="F472"/>
    </row>
    <row r="473" spans="2:6" ht="12.75" x14ac:dyDescent="0.2">
      <c r="B473"/>
      <c r="C473"/>
      <c r="D473"/>
      <c r="E473"/>
      <c r="F473"/>
    </row>
    <row r="474" spans="2:6" ht="12.75" x14ac:dyDescent="0.2">
      <c r="B474"/>
      <c r="C474"/>
      <c r="D474"/>
      <c r="E474"/>
      <c r="F474"/>
    </row>
    <row r="475" spans="2:6" ht="12.75" x14ac:dyDescent="0.2">
      <c r="B475"/>
      <c r="C475"/>
      <c r="D475"/>
      <c r="E475"/>
      <c r="F475"/>
    </row>
    <row r="476" spans="2:6" ht="12.75" x14ac:dyDescent="0.2">
      <c r="B476"/>
      <c r="C476"/>
      <c r="D476"/>
      <c r="E476"/>
      <c r="F476"/>
    </row>
    <row r="477" spans="2:6" ht="12.75" x14ac:dyDescent="0.2">
      <c r="B477"/>
      <c r="C477"/>
      <c r="D477"/>
      <c r="E477"/>
      <c r="F477"/>
    </row>
    <row r="478" spans="2:6" ht="12.75" x14ac:dyDescent="0.2">
      <c r="B478"/>
      <c r="C478"/>
      <c r="D478"/>
      <c r="E478"/>
      <c r="F478"/>
    </row>
    <row r="479" spans="2:6" ht="12.75" x14ac:dyDescent="0.2">
      <c r="B479"/>
      <c r="C479"/>
      <c r="D479"/>
      <c r="E479"/>
      <c r="F479"/>
    </row>
    <row r="480" spans="2:6" ht="12.75" x14ac:dyDescent="0.2">
      <c r="B480"/>
      <c r="C480"/>
      <c r="D480"/>
      <c r="E480"/>
      <c r="F480"/>
    </row>
    <row r="481" spans="2:6" ht="12.75" x14ac:dyDescent="0.2">
      <c r="B481"/>
      <c r="C481"/>
      <c r="D481"/>
      <c r="E481"/>
      <c r="F481"/>
    </row>
    <row r="482" spans="2:6" ht="12.75" x14ac:dyDescent="0.2">
      <c r="B482"/>
      <c r="C482"/>
      <c r="D482"/>
      <c r="E482"/>
      <c r="F482"/>
    </row>
    <row r="483" spans="2:6" ht="12.75" x14ac:dyDescent="0.2">
      <c r="B483"/>
      <c r="C483"/>
      <c r="D483"/>
      <c r="E483"/>
      <c r="F483"/>
    </row>
    <row r="484" spans="2:6" ht="12.75" x14ac:dyDescent="0.2">
      <c r="B484"/>
      <c r="C484"/>
      <c r="D484"/>
      <c r="E484"/>
      <c r="F484"/>
    </row>
    <row r="485" spans="2:6" ht="12.75" x14ac:dyDescent="0.2">
      <c r="B485"/>
      <c r="C485"/>
      <c r="D485"/>
      <c r="E485"/>
      <c r="F485"/>
    </row>
    <row r="486" spans="2:6" ht="12.75" x14ac:dyDescent="0.2">
      <c r="B486"/>
      <c r="C486"/>
      <c r="D486"/>
      <c r="E486"/>
      <c r="F486"/>
    </row>
    <row r="487" spans="2:6" ht="12.75" x14ac:dyDescent="0.2">
      <c r="B487"/>
      <c r="C487"/>
      <c r="D487"/>
      <c r="E487"/>
      <c r="F487"/>
    </row>
    <row r="488" spans="2:6" ht="12.75" x14ac:dyDescent="0.2">
      <c r="B488"/>
      <c r="C488"/>
      <c r="D488"/>
      <c r="E488"/>
      <c r="F488"/>
    </row>
    <row r="489" spans="2:6" ht="12.75" x14ac:dyDescent="0.2">
      <c r="B489"/>
      <c r="C489"/>
      <c r="D489"/>
      <c r="E489"/>
      <c r="F489"/>
    </row>
    <row r="490" spans="2:6" ht="12.75" x14ac:dyDescent="0.2">
      <c r="B490"/>
      <c r="C490"/>
      <c r="D490"/>
      <c r="E490"/>
      <c r="F490"/>
    </row>
    <row r="491" spans="2:6" ht="12.75" x14ac:dyDescent="0.2">
      <c r="B491"/>
      <c r="C491"/>
      <c r="D491"/>
      <c r="E491"/>
      <c r="F491"/>
    </row>
    <row r="492" spans="2:6" ht="12.75" x14ac:dyDescent="0.2">
      <c r="B492"/>
      <c r="C492"/>
      <c r="D492"/>
      <c r="E492"/>
      <c r="F492"/>
    </row>
    <row r="493" spans="2:6" ht="12.75" x14ac:dyDescent="0.2">
      <c r="B493"/>
      <c r="C493"/>
      <c r="D493"/>
      <c r="E493"/>
      <c r="F493"/>
    </row>
    <row r="494" spans="2:6" ht="12.75" x14ac:dyDescent="0.2">
      <c r="B494"/>
      <c r="C494"/>
      <c r="D494"/>
      <c r="E494"/>
      <c r="F494"/>
    </row>
    <row r="495" spans="2:6" ht="12.75" x14ac:dyDescent="0.2">
      <c r="B495"/>
      <c r="C495"/>
      <c r="D495"/>
      <c r="E495"/>
      <c r="F495"/>
    </row>
    <row r="496" spans="2:6" ht="12.75" x14ac:dyDescent="0.2">
      <c r="B496"/>
      <c r="C496"/>
      <c r="D496"/>
      <c r="E496"/>
      <c r="F496"/>
    </row>
    <row r="497" spans="2:6" ht="12.75" x14ac:dyDescent="0.2">
      <c r="B497"/>
      <c r="C497"/>
      <c r="D497"/>
      <c r="E497"/>
      <c r="F497"/>
    </row>
    <row r="498" spans="2:6" ht="12.75" x14ac:dyDescent="0.2">
      <c r="B498"/>
      <c r="C498"/>
      <c r="D498"/>
      <c r="E498"/>
      <c r="F498"/>
    </row>
    <row r="499" spans="2:6" ht="12.75" x14ac:dyDescent="0.2">
      <c r="B499"/>
      <c r="C499"/>
      <c r="D499"/>
      <c r="E499"/>
      <c r="F499"/>
    </row>
    <row r="500" spans="2:6" ht="12.75" x14ac:dyDescent="0.2">
      <c r="B500"/>
      <c r="C500"/>
      <c r="D500"/>
      <c r="E500"/>
      <c r="F500"/>
    </row>
    <row r="501" spans="2:6" ht="12.75" x14ac:dyDescent="0.2">
      <c r="B501"/>
      <c r="C501"/>
      <c r="D501"/>
      <c r="E501"/>
      <c r="F501"/>
    </row>
    <row r="502" spans="2:6" ht="12.75" x14ac:dyDescent="0.2">
      <c r="B502"/>
      <c r="C502"/>
      <c r="D502"/>
      <c r="E502"/>
      <c r="F502"/>
    </row>
    <row r="503" spans="2:6" ht="12.75" x14ac:dyDescent="0.2">
      <c r="B503"/>
      <c r="C503"/>
      <c r="D503"/>
      <c r="E503"/>
      <c r="F503"/>
    </row>
    <row r="504" spans="2:6" ht="12.75" x14ac:dyDescent="0.2">
      <c r="B504"/>
      <c r="C504"/>
      <c r="D504"/>
      <c r="E504"/>
      <c r="F504"/>
    </row>
    <row r="505" spans="2:6" ht="12.75" x14ac:dyDescent="0.2">
      <c r="B505"/>
      <c r="C505"/>
      <c r="D505"/>
      <c r="E505"/>
      <c r="F505"/>
    </row>
    <row r="506" spans="2:6" ht="12.75" x14ac:dyDescent="0.2">
      <c r="B506"/>
      <c r="C506"/>
      <c r="D506"/>
      <c r="E506"/>
      <c r="F506"/>
    </row>
    <row r="507" spans="2:6" ht="12.75" x14ac:dyDescent="0.2">
      <c r="B507"/>
      <c r="C507"/>
      <c r="D507"/>
      <c r="E507"/>
      <c r="F507"/>
    </row>
    <row r="508" spans="2:6" ht="12.75" x14ac:dyDescent="0.2">
      <c r="B508"/>
      <c r="C508"/>
      <c r="D508"/>
      <c r="E508"/>
      <c r="F508"/>
    </row>
    <row r="509" spans="2:6" ht="12.75" x14ac:dyDescent="0.2">
      <c r="B509"/>
      <c r="C509"/>
      <c r="D509"/>
      <c r="E509"/>
      <c r="F509"/>
    </row>
    <row r="510" spans="2:6" ht="12.75" x14ac:dyDescent="0.2">
      <c r="B510"/>
      <c r="C510"/>
      <c r="D510"/>
      <c r="E510"/>
      <c r="F510"/>
    </row>
    <row r="511" spans="2:6" ht="12.75" x14ac:dyDescent="0.2">
      <c r="B511"/>
      <c r="C511"/>
      <c r="D511"/>
      <c r="E511"/>
      <c r="F511"/>
    </row>
    <row r="512" spans="2:6" ht="12.75" x14ac:dyDescent="0.2">
      <c r="B512"/>
      <c r="C512"/>
      <c r="D512"/>
      <c r="E512"/>
      <c r="F512"/>
    </row>
    <row r="513" spans="2:6" ht="12.75" x14ac:dyDescent="0.2">
      <c r="B513"/>
      <c r="C513"/>
      <c r="D513"/>
      <c r="E513"/>
      <c r="F513"/>
    </row>
    <row r="514" spans="2:6" ht="12.75" x14ac:dyDescent="0.2">
      <c r="B514"/>
      <c r="C514"/>
      <c r="D514"/>
      <c r="E514"/>
      <c r="F514"/>
    </row>
    <row r="515" spans="2:6" ht="12.75" x14ac:dyDescent="0.2">
      <c r="B515"/>
      <c r="C515"/>
      <c r="D515"/>
      <c r="E515"/>
      <c r="F515"/>
    </row>
    <row r="516" spans="2:6" ht="12.75" x14ac:dyDescent="0.2">
      <c r="B516"/>
      <c r="C516"/>
      <c r="D516"/>
      <c r="E516"/>
      <c r="F516"/>
    </row>
    <row r="517" spans="2:6" ht="12.75" x14ac:dyDescent="0.2">
      <c r="B517"/>
      <c r="C517"/>
      <c r="D517"/>
      <c r="E517"/>
      <c r="F517"/>
    </row>
    <row r="518" spans="2:6" ht="12.75" x14ac:dyDescent="0.2">
      <c r="B518"/>
      <c r="C518"/>
      <c r="D518"/>
      <c r="E518"/>
      <c r="F518"/>
    </row>
    <row r="519" spans="2:6" ht="12.75" x14ac:dyDescent="0.2">
      <c r="B519"/>
      <c r="C519"/>
      <c r="D519"/>
      <c r="E519"/>
      <c r="F519"/>
    </row>
    <row r="520" spans="2:6" ht="12.75" x14ac:dyDescent="0.2">
      <c r="B520"/>
      <c r="C520"/>
      <c r="D520"/>
      <c r="E520"/>
      <c r="F520"/>
    </row>
    <row r="521" spans="2:6" ht="12.75" x14ac:dyDescent="0.2">
      <c r="B521"/>
      <c r="C521"/>
      <c r="D521"/>
      <c r="E521"/>
      <c r="F521"/>
    </row>
    <row r="522" spans="2:6" ht="12.75" x14ac:dyDescent="0.2">
      <c r="B522"/>
      <c r="C522"/>
      <c r="D522"/>
      <c r="E522"/>
      <c r="F522"/>
    </row>
    <row r="523" spans="2:6" ht="12.75" x14ac:dyDescent="0.2">
      <c r="B523"/>
      <c r="C523"/>
      <c r="D523"/>
      <c r="E523"/>
      <c r="F523"/>
    </row>
    <row r="524" spans="2:6" ht="12.75" x14ac:dyDescent="0.2">
      <c r="B524"/>
      <c r="C524"/>
      <c r="D524"/>
      <c r="E524"/>
      <c r="F524"/>
    </row>
    <row r="525" spans="2:6" ht="12.75" x14ac:dyDescent="0.2">
      <c r="B525"/>
      <c r="C525"/>
      <c r="D525"/>
      <c r="E525"/>
      <c r="F525"/>
    </row>
    <row r="526" spans="2:6" ht="12.75" x14ac:dyDescent="0.2">
      <c r="B526"/>
      <c r="C526"/>
      <c r="D526"/>
      <c r="E526"/>
      <c r="F526"/>
    </row>
    <row r="527" spans="2:6" ht="12.75" x14ac:dyDescent="0.2">
      <c r="B527"/>
      <c r="C527"/>
      <c r="D527"/>
      <c r="E527"/>
      <c r="F527"/>
    </row>
    <row r="528" spans="2:6" ht="12.75" x14ac:dyDescent="0.2">
      <c r="B528"/>
      <c r="C528"/>
      <c r="D528"/>
      <c r="E528"/>
      <c r="F528"/>
    </row>
    <row r="529" spans="2:6" ht="12.75" x14ac:dyDescent="0.2">
      <c r="B529"/>
      <c r="C529"/>
      <c r="D529"/>
      <c r="E529"/>
      <c r="F529"/>
    </row>
    <row r="530" spans="2:6" ht="12.75" x14ac:dyDescent="0.2">
      <c r="B530"/>
      <c r="C530"/>
      <c r="D530"/>
      <c r="E530"/>
      <c r="F530"/>
    </row>
    <row r="531" spans="2:6" ht="12.75" x14ac:dyDescent="0.2">
      <c r="B531"/>
      <c r="C531"/>
      <c r="D531"/>
      <c r="E531"/>
      <c r="F531"/>
    </row>
    <row r="532" spans="2:6" ht="12.75" x14ac:dyDescent="0.2">
      <c r="B532"/>
      <c r="C532"/>
      <c r="D532"/>
      <c r="E532"/>
      <c r="F532"/>
    </row>
    <row r="533" spans="2:6" ht="12.75" x14ac:dyDescent="0.2">
      <c r="B533"/>
      <c r="C533"/>
      <c r="D533"/>
      <c r="E533"/>
      <c r="F533"/>
    </row>
    <row r="534" spans="2:6" ht="12.75" x14ac:dyDescent="0.2">
      <c r="B534"/>
      <c r="C534"/>
      <c r="D534"/>
      <c r="E534"/>
      <c r="F534"/>
    </row>
    <row r="535" spans="2:6" ht="12.75" x14ac:dyDescent="0.2">
      <c r="B535"/>
      <c r="C535"/>
      <c r="D535"/>
      <c r="E535"/>
      <c r="F535"/>
    </row>
    <row r="536" spans="2:6" ht="12.75" x14ac:dyDescent="0.2">
      <c r="B536"/>
      <c r="C536"/>
      <c r="D536"/>
      <c r="E536"/>
      <c r="F536"/>
    </row>
    <row r="537" spans="2:6" ht="12.75" x14ac:dyDescent="0.2">
      <c r="B537"/>
      <c r="C537"/>
      <c r="D537"/>
      <c r="E537"/>
      <c r="F537"/>
    </row>
    <row r="538" spans="2:6" ht="12.75" x14ac:dyDescent="0.2">
      <c r="B538"/>
      <c r="C538"/>
      <c r="D538"/>
      <c r="E538"/>
      <c r="F538"/>
    </row>
    <row r="539" spans="2:6" ht="12.75" x14ac:dyDescent="0.2">
      <c r="B539"/>
      <c r="C539"/>
      <c r="D539"/>
      <c r="E539"/>
      <c r="F539"/>
    </row>
    <row r="540" spans="2:6" ht="12.75" x14ac:dyDescent="0.2">
      <c r="B540"/>
      <c r="C540"/>
      <c r="D540"/>
      <c r="E540"/>
      <c r="F540"/>
    </row>
    <row r="541" spans="2:6" ht="12.75" x14ac:dyDescent="0.2">
      <c r="B541"/>
      <c r="C541"/>
      <c r="D541"/>
      <c r="E541"/>
      <c r="F541"/>
    </row>
    <row r="542" spans="2:6" ht="12.75" x14ac:dyDescent="0.2">
      <c r="B542"/>
      <c r="C542"/>
      <c r="D542"/>
      <c r="E542"/>
      <c r="F542"/>
    </row>
    <row r="543" spans="2:6" ht="12.75" x14ac:dyDescent="0.2">
      <c r="B543"/>
      <c r="C543"/>
      <c r="D543"/>
      <c r="E543"/>
      <c r="F543"/>
    </row>
    <row r="544" spans="2:6" ht="12.75" x14ac:dyDescent="0.2">
      <c r="B544"/>
      <c r="C544"/>
      <c r="D544"/>
      <c r="E544"/>
      <c r="F544"/>
    </row>
    <row r="545" spans="2:6" ht="12.75" x14ac:dyDescent="0.2">
      <c r="B545"/>
      <c r="C545"/>
      <c r="D545"/>
      <c r="E545"/>
      <c r="F545"/>
    </row>
    <row r="546" spans="2:6" ht="12.75" x14ac:dyDescent="0.2">
      <c r="B546"/>
      <c r="C546"/>
      <c r="D546"/>
      <c r="E546"/>
      <c r="F546"/>
    </row>
    <row r="547" spans="2:6" ht="12.75" x14ac:dyDescent="0.2">
      <c r="B547"/>
      <c r="C547"/>
      <c r="D547"/>
      <c r="E547"/>
      <c r="F547"/>
    </row>
    <row r="548" spans="2:6" ht="12.75" x14ac:dyDescent="0.2">
      <c r="B548"/>
      <c r="C548"/>
      <c r="D548"/>
      <c r="E548"/>
      <c r="F548"/>
    </row>
    <row r="549" spans="2:6" ht="12.75" x14ac:dyDescent="0.2">
      <c r="B549"/>
      <c r="C549"/>
      <c r="D549"/>
      <c r="E549"/>
      <c r="F549"/>
    </row>
    <row r="550" spans="2:6" ht="12.75" x14ac:dyDescent="0.2">
      <c r="B550"/>
      <c r="C550"/>
      <c r="D550"/>
      <c r="E550"/>
      <c r="F550"/>
    </row>
    <row r="551" spans="2:6" ht="12.75" x14ac:dyDescent="0.2">
      <c r="B551"/>
      <c r="C551"/>
      <c r="D551"/>
      <c r="E551"/>
      <c r="F551"/>
    </row>
    <row r="552" spans="2:6" ht="12.75" x14ac:dyDescent="0.2">
      <c r="B552"/>
      <c r="C552"/>
      <c r="D552"/>
      <c r="E552"/>
      <c r="F552"/>
    </row>
    <row r="553" spans="2:6" ht="12.75" x14ac:dyDescent="0.2">
      <c r="B553"/>
      <c r="C553"/>
      <c r="D553"/>
      <c r="E553"/>
      <c r="F553"/>
    </row>
    <row r="554" spans="2:6" ht="12.75" x14ac:dyDescent="0.2">
      <c r="B554"/>
      <c r="C554"/>
      <c r="D554"/>
      <c r="E554"/>
      <c r="F554"/>
    </row>
    <row r="555" spans="2:6" ht="12.75" x14ac:dyDescent="0.2">
      <c r="B555"/>
      <c r="C555"/>
      <c r="D555"/>
      <c r="E555"/>
      <c r="F555"/>
    </row>
    <row r="556" spans="2:6" ht="12.75" x14ac:dyDescent="0.2">
      <c r="B556"/>
      <c r="C556"/>
      <c r="D556"/>
      <c r="E556"/>
      <c r="F556"/>
    </row>
    <row r="557" spans="2:6" ht="12.75" x14ac:dyDescent="0.2">
      <c r="B557"/>
      <c r="C557"/>
      <c r="D557"/>
      <c r="E557"/>
      <c r="F557"/>
    </row>
    <row r="558" spans="2:6" ht="12.75" x14ac:dyDescent="0.2">
      <c r="B558"/>
      <c r="C558"/>
      <c r="D558"/>
      <c r="E558"/>
      <c r="F558"/>
    </row>
    <row r="559" spans="2:6" ht="12.75" x14ac:dyDescent="0.2">
      <c r="B559"/>
      <c r="C559"/>
      <c r="D559"/>
      <c r="E559"/>
      <c r="F559"/>
    </row>
    <row r="560" spans="2:6" ht="12.75" x14ac:dyDescent="0.2">
      <c r="B560"/>
      <c r="C560"/>
      <c r="D560"/>
      <c r="E560"/>
      <c r="F560"/>
    </row>
    <row r="561" spans="2:6" ht="12.75" x14ac:dyDescent="0.2">
      <c r="B561"/>
      <c r="C561"/>
      <c r="D561"/>
      <c r="E561"/>
      <c r="F561"/>
    </row>
    <row r="562" spans="2:6" ht="12.75" x14ac:dyDescent="0.2">
      <c r="B562"/>
      <c r="C562"/>
      <c r="D562"/>
      <c r="E562"/>
      <c r="F562"/>
    </row>
    <row r="563" spans="2:6" ht="12.75" x14ac:dyDescent="0.2">
      <c r="B563"/>
      <c r="C563"/>
      <c r="D563"/>
      <c r="E563"/>
      <c r="F563"/>
    </row>
    <row r="564" spans="2:6" ht="12.75" x14ac:dyDescent="0.2">
      <c r="B564"/>
      <c r="C564"/>
      <c r="D564"/>
      <c r="E564"/>
      <c r="F564"/>
    </row>
    <row r="565" spans="2:6" ht="12.75" x14ac:dyDescent="0.2">
      <c r="B565"/>
      <c r="C565"/>
      <c r="D565"/>
      <c r="E565"/>
      <c r="F565"/>
    </row>
    <row r="566" spans="2:6" ht="12.75" x14ac:dyDescent="0.2">
      <c r="B566"/>
      <c r="C566"/>
      <c r="D566"/>
      <c r="E566"/>
      <c r="F566"/>
    </row>
    <row r="567" spans="2:6" ht="12.75" x14ac:dyDescent="0.2">
      <c r="B567"/>
      <c r="C567"/>
      <c r="D567"/>
      <c r="E567"/>
      <c r="F567"/>
    </row>
    <row r="568" spans="2:6" ht="12.75" x14ac:dyDescent="0.2">
      <c r="B568"/>
      <c r="C568"/>
      <c r="D568"/>
      <c r="E568"/>
      <c r="F568"/>
    </row>
    <row r="569" spans="2:6" ht="12.75" x14ac:dyDescent="0.2">
      <c r="B569"/>
      <c r="C569"/>
      <c r="D569"/>
      <c r="E569"/>
      <c r="F569"/>
    </row>
    <row r="570" spans="2:6" ht="12.75" x14ac:dyDescent="0.2">
      <c r="B570"/>
      <c r="C570"/>
      <c r="D570"/>
      <c r="E570"/>
      <c r="F570"/>
    </row>
    <row r="571" spans="2:6" ht="12.75" x14ac:dyDescent="0.2">
      <c r="B571"/>
      <c r="C571"/>
      <c r="D571"/>
      <c r="E571"/>
      <c r="F571"/>
    </row>
    <row r="572" spans="2:6" ht="12.75" x14ac:dyDescent="0.2">
      <c r="B572"/>
      <c r="C572"/>
      <c r="D572"/>
      <c r="E572"/>
      <c r="F572"/>
    </row>
    <row r="573" spans="2:6" ht="12.75" x14ac:dyDescent="0.2">
      <c r="B573"/>
      <c r="C573"/>
      <c r="D573"/>
      <c r="E573"/>
      <c r="F573"/>
    </row>
    <row r="574" spans="2:6" ht="12.75" x14ac:dyDescent="0.2">
      <c r="B574"/>
      <c r="C574"/>
      <c r="D574"/>
      <c r="E574"/>
      <c r="F574"/>
    </row>
    <row r="575" spans="2:6" ht="12.75" x14ac:dyDescent="0.2">
      <c r="B575"/>
      <c r="C575"/>
      <c r="D575"/>
      <c r="E575"/>
      <c r="F575"/>
    </row>
    <row r="576" spans="2:6" ht="12.75" x14ac:dyDescent="0.2">
      <c r="B576"/>
      <c r="C576"/>
      <c r="D576"/>
      <c r="E576"/>
      <c r="F576"/>
    </row>
    <row r="577" spans="2:6" ht="12.75" x14ac:dyDescent="0.2">
      <c r="B577"/>
      <c r="C577"/>
      <c r="D577"/>
      <c r="E577"/>
      <c r="F577"/>
    </row>
    <row r="578" spans="2:6" ht="12.75" x14ac:dyDescent="0.2">
      <c r="B578"/>
      <c r="C578"/>
      <c r="D578"/>
      <c r="E578"/>
      <c r="F578"/>
    </row>
    <row r="579" spans="2:6" ht="12.75" x14ac:dyDescent="0.2">
      <c r="B579"/>
      <c r="C579"/>
      <c r="D579"/>
      <c r="E579"/>
      <c r="F579"/>
    </row>
    <row r="580" spans="2:6" ht="12.75" x14ac:dyDescent="0.2">
      <c r="B580"/>
      <c r="C580"/>
      <c r="D580"/>
      <c r="E580"/>
      <c r="F580"/>
    </row>
    <row r="581" spans="2:6" ht="12.75" x14ac:dyDescent="0.2">
      <c r="B581"/>
      <c r="C581"/>
      <c r="D581"/>
      <c r="E581"/>
      <c r="F581"/>
    </row>
    <row r="582" spans="2:6" ht="12.75" x14ac:dyDescent="0.2">
      <c r="B582"/>
      <c r="C582"/>
      <c r="D582"/>
      <c r="E582"/>
      <c r="F582"/>
    </row>
    <row r="583" spans="2:6" ht="12.75" x14ac:dyDescent="0.2">
      <c r="B583"/>
      <c r="C583"/>
      <c r="D583"/>
      <c r="E583"/>
      <c r="F583"/>
    </row>
    <row r="584" spans="2:6" ht="12.75" x14ac:dyDescent="0.2">
      <c r="B584"/>
      <c r="C584"/>
      <c r="D584"/>
      <c r="E584"/>
      <c r="F584"/>
    </row>
    <row r="585" spans="2:6" ht="12.75" x14ac:dyDescent="0.2">
      <c r="B585"/>
      <c r="C585"/>
      <c r="D585"/>
      <c r="E585"/>
      <c r="F585"/>
    </row>
    <row r="586" spans="2:6" ht="12.75" x14ac:dyDescent="0.2">
      <c r="B586"/>
      <c r="C586"/>
      <c r="D586"/>
      <c r="E586"/>
      <c r="F586"/>
    </row>
  </sheetData>
  <mergeCells count="1">
    <mergeCell ref="A1:F1"/>
  </mergeCells>
  <phoneticPr fontId="0" type="noConversion"/>
  <pageMargins left="0.74803149606299213" right="0.15748031496062992" top="0.31496062992125984" bottom="0.19685039370078741" header="0.51181102362204722" footer="0.15748031496062992"/>
  <pageSetup paperSize="9" orientation="landscape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14"/>
  <sheetViews>
    <sheetView showGridLines="0" tabSelected="1" topLeftCell="A197" zoomScaleNormal="100" workbookViewId="0">
      <selection activeCell="G80" sqref="G80"/>
    </sheetView>
  </sheetViews>
  <sheetFormatPr defaultColWidth="9.140625" defaultRowHeight="12" x14ac:dyDescent="0.2"/>
  <cols>
    <col min="1" max="1" width="1.85546875" style="1" customWidth="1"/>
    <col min="2" max="2" width="58.5703125" style="1" customWidth="1"/>
    <col min="3" max="4" width="8.7109375" style="1" customWidth="1"/>
    <col min="5" max="6" width="20.7109375" style="1" customWidth="1"/>
    <col min="7" max="7" width="15.7109375" style="1" customWidth="1"/>
    <col min="8" max="8" width="9.28515625" style="1" customWidth="1"/>
    <col min="9" max="26" width="6.85546875" style="1" customWidth="1"/>
    <col min="27" max="16384" width="9.140625" style="1"/>
  </cols>
  <sheetData>
    <row r="1" spans="1:46" ht="20.25" x14ac:dyDescent="0.3">
      <c r="A1" s="90" t="s">
        <v>156</v>
      </c>
      <c r="B1" s="90"/>
      <c r="C1" s="90"/>
      <c r="D1" s="90"/>
      <c r="E1" s="90"/>
      <c r="F1" s="90"/>
      <c r="G1" s="90" t="s">
        <v>161</v>
      </c>
      <c r="H1" s="90"/>
      <c r="I1" s="90"/>
      <c r="J1" s="90"/>
      <c r="K1" s="90"/>
      <c r="L1" s="90"/>
      <c r="M1" s="90" t="s">
        <v>7</v>
      </c>
      <c r="N1" s="90"/>
      <c r="O1" s="90"/>
      <c r="P1" s="90"/>
      <c r="Q1" s="90"/>
      <c r="R1" s="90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1" t="s">
        <v>151</v>
      </c>
    </row>
    <row r="2" spans="1:46" ht="12.75" x14ac:dyDescent="0.2">
      <c r="B2" s="3"/>
      <c r="C2"/>
      <c r="D2" s="7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</row>
    <row r="3" spans="1:46" ht="12.75" x14ac:dyDescent="0.2">
      <c r="B3" s="11" t="s">
        <v>166</v>
      </c>
      <c r="C3" s="12"/>
      <c r="D3" s="12"/>
      <c r="E3" s="13"/>
      <c r="F3" s="1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</row>
    <row r="4" spans="1:46" ht="13.5" thickBot="1" x14ac:dyDescent="0.25">
      <c r="B4" s="11"/>
      <c r="C4"/>
      <c r="D4" s="7"/>
      <c r="E4" s="1" t="s">
        <v>153</v>
      </c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</row>
    <row r="5" spans="1:46" ht="13.5" thickBot="1" x14ac:dyDescent="0.25">
      <c r="B5" s="18" t="s">
        <v>152</v>
      </c>
      <c r="C5" s="19"/>
      <c r="D5" s="34" t="s">
        <v>124</v>
      </c>
      <c r="E5" s="32" t="s">
        <v>164</v>
      </c>
      <c r="F5" s="32" t="s">
        <v>163</v>
      </c>
      <c r="G5"/>
      <c r="H5" t="s">
        <v>160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</row>
    <row r="6" spans="1:46" ht="9.75" customHeight="1" x14ac:dyDescent="0.2">
      <c r="B6" s="20"/>
      <c r="C6" s="21"/>
      <c r="D6" s="35"/>
      <c r="E6" s="61"/>
      <c r="F6" s="61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</row>
    <row r="7" spans="1:46" ht="9.75" customHeight="1" x14ac:dyDescent="0.2">
      <c r="B7" s="22"/>
      <c r="C7" s="14"/>
      <c r="D7" s="36"/>
      <c r="E7" s="58"/>
      <c r="F7" s="58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1:46" ht="12.75" x14ac:dyDescent="0.2">
      <c r="B8" s="23" t="s">
        <v>8</v>
      </c>
      <c r="C8" s="14"/>
      <c r="D8" s="17"/>
      <c r="E8" s="59"/>
      <c r="F8" s="59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46" ht="6.75" customHeight="1" x14ac:dyDescent="0.2">
      <c r="B9" s="23"/>
      <c r="C9" s="14"/>
      <c r="D9" s="17"/>
      <c r="E9" s="59"/>
      <c r="F9" s="5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</row>
    <row r="10" spans="1:46" ht="12.75" x14ac:dyDescent="0.2">
      <c r="B10" s="23" t="s">
        <v>45</v>
      </c>
      <c r="C10" s="14"/>
      <c r="D10" s="17"/>
      <c r="E10" s="62">
        <f>+SUM(E11:E19)</f>
        <v>36469.900000000023</v>
      </c>
      <c r="F10" s="62">
        <f>+SUM(F11:F19)</f>
        <v>39020.69000000001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46" ht="12.75" x14ac:dyDescent="0.2">
      <c r="B11" s="24" t="s">
        <v>46</v>
      </c>
      <c r="C11" s="14"/>
      <c r="D11" s="17">
        <v>1</v>
      </c>
      <c r="E11" s="59">
        <f>254340.04-223399.61</f>
        <v>30940.430000000022</v>
      </c>
      <c r="F11" s="59">
        <f>254340.04-218923.34</f>
        <v>35416.700000000012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ht="12.75" x14ac:dyDescent="0.2">
      <c r="B12" s="24" t="s">
        <v>48</v>
      </c>
      <c r="C12" s="14"/>
      <c r="D12" s="17" t="s">
        <v>7</v>
      </c>
      <c r="E12" s="59" t="s">
        <v>7</v>
      </c>
      <c r="F12" s="59" t="s">
        <v>7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46" ht="12.75" x14ac:dyDescent="0.2">
      <c r="B13" s="24" t="s">
        <v>19</v>
      </c>
      <c r="C13" s="14"/>
      <c r="D13" s="17" t="s">
        <v>7</v>
      </c>
      <c r="E13" s="59">
        <v>0</v>
      </c>
      <c r="F13" s="59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</row>
    <row r="14" spans="1:46" ht="12.75" x14ac:dyDescent="0.2">
      <c r="B14" s="24" t="s">
        <v>47</v>
      </c>
      <c r="C14" s="14"/>
      <c r="D14" s="17"/>
      <c r="E14" s="59">
        <v>0</v>
      </c>
      <c r="F14" s="59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</row>
    <row r="15" spans="1:46" ht="12.75" x14ac:dyDescent="0.2">
      <c r="B15" s="24" t="s">
        <v>49</v>
      </c>
      <c r="C15" s="14"/>
      <c r="D15" s="17"/>
      <c r="E15" s="59">
        <v>0</v>
      </c>
      <c r="F15" s="59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</row>
    <row r="16" spans="1:46" ht="12.75" x14ac:dyDescent="0.2">
      <c r="B16" s="24" t="s">
        <v>21</v>
      </c>
      <c r="C16" s="14"/>
      <c r="D16" s="17" t="s">
        <v>7</v>
      </c>
      <c r="E16" s="59">
        <v>0</v>
      </c>
      <c r="F16" s="59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</row>
    <row r="17" spans="2:46" ht="12.75" x14ac:dyDescent="0.2">
      <c r="B17" s="24" t="s">
        <v>50</v>
      </c>
      <c r="C17" s="14"/>
      <c r="D17" s="17"/>
      <c r="E17" s="59">
        <v>0</v>
      </c>
      <c r="F17" s="59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</row>
    <row r="18" spans="2:46" ht="12.75" x14ac:dyDescent="0.2">
      <c r="B18" s="24" t="s">
        <v>51</v>
      </c>
      <c r="C18" s="14"/>
      <c r="D18" s="17"/>
      <c r="E18" s="59">
        <v>5529.47</v>
      </c>
      <c r="F18" s="59">
        <v>3603.99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</row>
    <row r="19" spans="2:46" ht="12.75" x14ac:dyDescent="0.2">
      <c r="B19" s="24" t="s">
        <v>52</v>
      </c>
      <c r="C19" s="14"/>
      <c r="D19" s="17"/>
      <c r="E19" s="59">
        <v>0</v>
      </c>
      <c r="F19" s="59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</row>
    <row r="20" spans="2:46" ht="7.5" customHeight="1" x14ac:dyDescent="0.2">
      <c r="B20" s="24"/>
      <c r="C20" s="14"/>
      <c r="D20" s="17"/>
      <c r="E20" s="59"/>
      <c r="F20" s="59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</row>
    <row r="21" spans="2:46" ht="12.75" x14ac:dyDescent="0.2">
      <c r="B21" s="23" t="s">
        <v>53</v>
      </c>
      <c r="C21" s="14"/>
      <c r="D21" s="17"/>
      <c r="E21" s="62">
        <f>+E22+E23+E24+E25+E26+E27+E28+E29+E30+E31+E32+E33+E34</f>
        <v>468165.71</v>
      </c>
      <c r="F21" s="62">
        <f>+F22+F23+F24+F25+F26+F27+F28+F29+F30+F31+F32+F33+F34</f>
        <v>523408.81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</row>
    <row r="22" spans="2:46" ht="12.75" x14ac:dyDescent="0.2">
      <c r="B22" s="24" t="s">
        <v>54</v>
      </c>
      <c r="C22" s="14"/>
      <c r="D22" s="17">
        <v>2</v>
      </c>
      <c r="E22" s="59">
        <v>3322.57</v>
      </c>
      <c r="F22" s="59">
        <v>3813.36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2:46" ht="12.75" x14ac:dyDescent="0.2">
      <c r="B23" s="24" t="s">
        <v>49</v>
      </c>
      <c r="C23" s="14"/>
      <c r="D23" s="17"/>
      <c r="E23" s="59">
        <v>0</v>
      </c>
      <c r="F23" s="59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</row>
    <row r="24" spans="2:46" ht="12.75" x14ac:dyDescent="0.2">
      <c r="B24" s="24" t="s">
        <v>158</v>
      </c>
      <c r="C24" s="14"/>
      <c r="D24" s="17">
        <v>3</v>
      </c>
      <c r="E24" s="59">
        <v>50432.82</v>
      </c>
      <c r="F24" s="59">
        <v>47063.74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2:46" ht="12.75" x14ac:dyDescent="0.2">
      <c r="B25" s="24" t="s">
        <v>10</v>
      </c>
      <c r="C25" s="14"/>
      <c r="D25" s="17">
        <v>4</v>
      </c>
      <c r="E25" s="59">
        <v>40</v>
      </c>
      <c r="F25" s="59">
        <v>1425.09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2:46" ht="12.75" x14ac:dyDescent="0.2">
      <c r="B26" s="24" t="s">
        <v>9</v>
      </c>
      <c r="C26" s="14"/>
      <c r="D26" s="17">
        <v>5</v>
      </c>
      <c r="E26" s="59">
        <v>20397.060000000001</v>
      </c>
      <c r="F26" s="59">
        <v>20367.45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2:46" ht="12.75" x14ac:dyDescent="0.2">
      <c r="B27" s="24" t="s">
        <v>50</v>
      </c>
      <c r="C27" s="14"/>
      <c r="D27" s="17">
        <v>6</v>
      </c>
      <c r="E27" s="59">
        <v>250729.13</v>
      </c>
      <c r="F27" s="59">
        <v>209507.05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2:46" ht="12.75" x14ac:dyDescent="0.2">
      <c r="B28" s="24" t="s">
        <v>55</v>
      </c>
      <c r="C28" s="14"/>
      <c r="D28" s="17">
        <v>7</v>
      </c>
      <c r="E28" s="59">
        <f>1717.82+15136.87</f>
        <v>16854.690000000002</v>
      </c>
      <c r="F28" s="59">
        <f>2398.73+15136.87</f>
        <v>17535.600000000002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2:46" ht="12.75" x14ac:dyDescent="0.2">
      <c r="B29" s="24" t="s">
        <v>56</v>
      </c>
      <c r="C29" s="14"/>
      <c r="D29" s="17" t="s">
        <v>7</v>
      </c>
      <c r="E29" s="59">
        <v>0</v>
      </c>
      <c r="F29" s="59">
        <v>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2:46" ht="12.75" x14ac:dyDescent="0.2">
      <c r="B30" s="24" t="s">
        <v>57</v>
      </c>
      <c r="C30" s="14"/>
      <c r="D30" s="17"/>
      <c r="E30" s="59">
        <v>0</v>
      </c>
      <c r="F30" s="59">
        <v>0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</row>
    <row r="31" spans="2:46" ht="12.75" x14ac:dyDescent="0.2">
      <c r="B31" s="24" t="s">
        <v>51</v>
      </c>
      <c r="C31" s="14"/>
      <c r="D31" s="17"/>
      <c r="E31" s="59">
        <v>0</v>
      </c>
      <c r="F31" s="59">
        <v>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</row>
    <row r="32" spans="2:46" ht="12.75" x14ac:dyDescent="0.2">
      <c r="B32" s="24" t="s">
        <v>58</v>
      </c>
      <c r="C32" s="14"/>
      <c r="D32" s="17"/>
      <c r="E32" s="59">
        <v>0</v>
      </c>
      <c r="F32" s="59">
        <v>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</row>
    <row r="33" spans="1:46" ht="12.75" x14ac:dyDescent="0.2">
      <c r="B33" s="24" t="s">
        <v>11</v>
      </c>
      <c r="C33" s="14"/>
      <c r="D33" s="17">
        <v>8</v>
      </c>
      <c r="E33" s="59">
        <f>1194.81+125194.63</f>
        <v>126389.44</v>
      </c>
      <c r="F33" s="59">
        <f>1157.32+222539.2</f>
        <v>223696.52000000002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</row>
    <row r="34" spans="1:46" ht="13.5" thickBot="1" x14ac:dyDescent="0.25">
      <c r="B34" s="24" t="s">
        <v>59</v>
      </c>
      <c r="C34" s="14"/>
      <c r="D34" s="17"/>
      <c r="E34" s="59">
        <v>0</v>
      </c>
      <c r="F34" s="59">
        <v>0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</row>
    <row r="35" spans="1:46" ht="13.5" thickBot="1" x14ac:dyDescent="0.25">
      <c r="B35" s="26" t="s">
        <v>76</v>
      </c>
      <c r="C35" s="19"/>
      <c r="D35" s="37"/>
      <c r="E35" s="63">
        <f>+E10+E21</f>
        <v>504635.61000000004</v>
      </c>
      <c r="F35" s="63">
        <f>+F10+F21</f>
        <v>562429.5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ht="12.75" x14ac:dyDescent="0.2">
      <c r="A36" s="1" t="s">
        <v>7</v>
      </c>
      <c r="B36" s="27"/>
      <c r="C36" s="21"/>
      <c r="D36" s="38"/>
      <c r="E36" s="64"/>
      <c r="F36" s="64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</row>
    <row r="37" spans="1:46" ht="6" customHeight="1" x14ac:dyDescent="0.2">
      <c r="B37" s="24"/>
      <c r="C37" s="14"/>
      <c r="D37" s="17"/>
      <c r="E37" s="59"/>
      <c r="F37" s="59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1:46" ht="12.75" x14ac:dyDescent="0.2">
      <c r="B38" s="23" t="s">
        <v>125</v>
      </c>
      <c r="C38" s="2"/>
      <c r="D38" s="39"/>
      <c r="E38" s="59"/>
      <c r="F38" s="59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1:46" ht="6" customHeight="1" x14ac:dyDescent="0.2">
      <c r="B39" s="23"/>
      <c r="C39" s="14"/>
      <c r="D39" s="17"/>
      <c r="E39" s="59"/>
      <c r="F39" s="5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1:46" ht="12.75" x14ac:dyDescent="0.2">
      <c r="B40" s="28" t="s">
        <v>60</v>
      </c>
      <c r="C40" s="14"/>
      <c r="D40" s="17">
        <v>9</v>
      </c>
      <c r="E40" s="59">
        <v>5557.22</v>
      </c>
      <c r="F40" s="59">
        <v>5557.22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1:46" ht="12.75" x14ac:dyDescent="0.2">
      <c r="B41" s="28" t="s">
        <v>61</v>
      </c>
      <c r="C41" s="14"/>
      <c r="D41" s="17"/>
      <c r="E41" s="59">
        <v>0</v>
      </c>
      <c r="F41" s="59">
        <v>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1:46" ht="12.75" x14ac:dyDescent="0.2">
      <c r="B42" s="28" t="s">
        <v>62</v>
      </c>
      <c r="C42" s="14"/>
      <c r="D42" s="17"/>
      <c r="E42" s="59">
        <v>0</v>
      </c>
      <c r="F42" s="59">
        <v>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1:46" ht="12.75" x14ac:dyDescent="0.2">
      <c r="B43" s="28" t="s">
        <v>63</v>
      </c>
      <c r="C43" s="14"/>
      <c r="D43" s="17"/>
      <c r="E43" s="59">
        <v>0</v>
      </c>
      <c r="F43" s="59">
        <v>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46" ht="12.75" x14ac:dyDescent="0.2">
      <c r="B44" s="28" t="s">
        <v>12</v>
      </c>
      <c r="C44" s="14"/>
      <c r="D44" s="17" t="s">
        <v>7</v>
      </c>
      <c r="E44" s="59">
        <v>0</v>
      </c>
      <c r="F44" s="59">
        <v>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1:46" ht="12.75" x14ac:dyDescent="0.2">
      <c r="B45" s="28" t="s">
        <v>13</v>
      </c>
      <c r="C45" s="14"/>
      <c r="D45" s="17" t="s">
        <v>7</v>
      </c>
      <c r="E45" s="59">
        <v>0</v>
      </c>
      <c r="F45" s="59">
        <v>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1:46" ht="12.75" x14ac:dyDescent="0.2">
      <c r="B46" s="28" t="s">
        <v>14</v>
      </c>
      <c r="C46" s="14"/>
      <c r="D46" s="17">
        <v>10</v>
      </c>
      <c r="E46" s="59">
        <v>-46115.45</v>
      </c>
      <c r="F46" s="59">
        <v>11504.44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</row>
    <row r="47" spans="1:46" ht="12.75" x14ac:dyDescent="0.2">
      <c r="B47" s="28" t="s">
        <v>64</v>
      </c>
      <c r="C47" s="14"/>
      <c r="D47" s="17"/>
      <c r="E47" s="59">
        <v>0</v>
      </c>
      <c r="F47" s="59">
        <v>0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</row>
    <row r="48" spans="1:46" ht="12.75" x14ac:dyDescent="0.2">
      <c r="B48" s="28" t="s">
        <v>65</v>
      </c>
      <c r="C48" s="14"/>
      <c r="D48" s="17"/>
      <c r="E48" s="59"/>
      <c r="F48" s="59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2:46" ht="12.75" x14ac:dyDescent="0.2">
      <c r="B49" s="24" t="s">
        <v>66</v>
      </c>
      <c r="C49" s="14"/>
      <c r="D49" s="17"/>
      <c r="E49" s="59"/>
      <c r="F49" s="5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</row>
    <row r="50" spans="2:46" ht="12.75" x14ac:dyDescent="0.2">
      <c r="B50" s="28" t="s">
        <v>42</v>
      </c>
      <c r="C50" s="14"/>
      <c r="D50" s="17">
        <v>11</v>
      </c>
      <c r="E50" s="59">
        <v>2165.9</v>
      </c>
      <c r="F50" s="59">
        <v>-57619.89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2:46" ht="6" customHeight="1" x14ac:dyDescent="0.2">
      <c r="B51" s="24"/>
      <c r="C51" s="14"/>
      <c r="D51" s="17"/>
      <c r="E51" s="59"/>
      <c r="F51" s="59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2:46" ht="12.75" x14ac:dyDescent="0.2">
      <c r="B52" s="28" t="s">
        <v>6</v>
      </c>
      <c r="C52" s="14"/>
      <c r="D52" s="17"/>
      <c r="E52" s="59"/>
      <c r="F52" s="59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2:46" ht="12.75" x14ac:dyDescent="0.2">
      <c r="B53" s="28"/>
      <c r="C53" s="14"/>
      <c r="D53" s="17"/>
      <c r="E53" s="59"/>
      <c r="F53" s="59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</row>
    <row r="54" spans="2:46" ht="12.75" x14ac:dyDescent="0.2">
      <c r="B54" s="30" t="s">
        <v>77</v>
      </c>
      <c r="C54" s="31"/>
      <c r="D54" s="40"/>
      <c r="E54" s="60">
        <f>+SUM(E40:E52)</f>
        <v>-38392.329999999994</v>
      </c>
      <c r="F54" s="60">
        <f>+SUM(F40:F52)</f>
        <v>-40558.229999999996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</row>
    <row r="55" spans="2:46" ht="12.75" x14ac:dyDescent="0.2">
      <c r="B55" s="28"/>
      <c r="C55" s="14"/>
      <c r="D55" s="17"/>
      <c r="E55" s="59"/>
      <c r="F55" s="59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</row>
    <row r="56" spans="2:46" ht="12.75" x14ac:dyDescent="0.2">
      <c r="B56" s="23" t="s">
        <v>15</v>
      </c>
      <c r="C56" s="14"/>
      <c r="D56" s="17"/>
      <c r="E56" s="65"/>
      <c r="F56" s="65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</row>
    <row r="57" spans="2:46" ht="12.75" x14ac:dyDescent="0.2">
      <c r="B57" s="24"/>
      <c r="C57" s="2"/>
      <c r="D57" s="39"/>
      <c r="E57" s="65"/>
      <c r="F57" s="65"/>
      <c r="G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</row>
    <row r="58" spans="2:46" ht="12.75" x14ac:dyDescent="0.2">
      <c r="B58" s="23" t="s">
        <v>67</v>
      </c>
      <c r="C58" s="14"/>
      <c r="D58" s="17"/>
      <c r="E58" s="62">
        <f>+SUM(E59:E63)</f>
        <v>0</v>
      </c>
      <c r="F58" s="62">
        <f>+SUM(F59:F63)</f>
        <v>0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  <row r="59" spans="2:46" ht="12.75" x14ac:dyDescent="0.2">
      <c r="B59" s="24" t="s">
        <v>3</v>
      </c>
      <c r="C59" s="14"/>
      <c r="D59" s="17" t="s">
        <v>7</v>
      </c>
      <c r="E59" s="59">
        <v>0</v>
      </c>
      <c r="F59" s="59">
        <v>0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</row>
    <row r="60" spans="2:46" ht="12.75" x14ac:dyDescent="0.2">
      <c r="B60" s="24" t="s">
        <v>68</v>
      </c>
      <c r="C60" s="14"/>
      <c r="D60" s="17" t="s">
        <v>7</v>
      </c>
      <c r="E60" s="59">
        <v>0</v>
      </c>
      <c r="F60" s="59">
        <v>0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</row>
    <row r="61" spans="2:46" ht="12.75" x14ac:dyDescent="0.2">
      <c r="B61" s="24" t="s">
        <v>69</v>
      </c>
      <c r="C61" s="14"/>
      <c r="D61" s="17"/>
      <c r="E61" s="59">
        <v>0</v>
      </c>
      <c r="F61" s="59">
        <v>0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</row>
    <row r="62" spans="2:46" ht="12.75" x14ac:dyDescent="0.2">
      <c r="B62" s="24" t="s">
        <v>70</v>
      </c>
      <c r="C62" s="14"/>
      <c r="D62" s="17"/>
      <c r="E62" s="59">
        <v>0</v>
      </c>
      <c r="F62" s="59">
        <v>0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</row>
    <row r="63" spans="2:46" ht="12.75" x14ac:dyDescent="0.2">
      <c r="B63" s="24" t="s">
        <v>71</v>
      </c>
      <c r="C63" s="14"/>
      <c r="D63" s="17"/>
      <c r="E63" s="59">
        <v>0</v>
      </c>
      <c r="F63" s="59">
        <v>0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</row>
    <row r="64" spans="2:46" ht="8.25" customHeight="1" x14ac:dyDescent="0.2">
      <c r="B64" s="24"/>
      <c r="C64" s="14"/>
      <c r="D64" s="17"/>
      <c r="E64" s="59"/>
      <c r="F64" s="59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</row>
    <row r="65" spans="2:46" ht="12.75" x14ac:dyDescent="0.2">
      <c r="B65" s="23" t="s">
        <v>72</v>
      </c>
      <c r="C65" s="14"/>
      <c r="D65" s="17"/>
      <c r="E65" s="62">
        <f>+E66+E67+E68+E69+E70+E71+E72+E73+E74+E75</f>
        <v>543027.93999999994</v>
      </c>
      <c r="F65" s="62">
        <f>+F66+F67+F68+F69+F70+F71+F72+F73+F74+F75</f>
        <v>602987.73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</row>
    <row r="66" spans="2:46" ht="12.75" x14ac:dyDescent="0.2">
      <c r="B66" s="24" t="s">
        <v>17</v>
      </c>
      <c r="C66" s="14"/>
      <c r="D66" s="17">
        <v>12</v>
      </c>
      <c r="E66" s="59">
        <v>235240.65</v>
      </c>
      <c r="F66" s="59">
        <v>246323.04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</row>
    <row r="67" spans="2:46" ht="12.75" x14ac:dyDescent="0.2">
      <c r="B67" s="24" t="s">
        <v>16</v>
      </c>
      <c r="C67" s="14"/>
      <c r="D67" s="17">
        <v>13</v>
      </c>
      <c r="E67" s="59">
        <v>188.23</v>
      </c>
      <c r="F67" s="59">
        <v>113.2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</row>
    <row r="68" spans="2:46" ht="12.75" x14ac:dyDescent="0.2">
      <c r="B68" s="24" t="s">
        <v>9</v>
      </c>
      <c r="C68" s="14"/>
      <c r="D68" s="17">
        <v>14</v>
      </c>
      <c r="E68" s="59">
        <v>19228.93</v>
      </c>
      <c r="F68" s="59">
        <v>23315.89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</row>
    <row r="69" spans="2:46" ht="12.75" x14ac:dyDescent="0.2">
      <c r="B69" s="24" t="s">
        <v>50</v>
      </c>
      <c r="C69" s="14"/>
      <c r="D69" s="17">
        <v>15</v>
      </c>
      <c r="E69" s="59">
        <v>17490.07</v>
      </c>
      <c r="F69" s="59">
        <v>0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</row>
    <row r="70" spans="2:46" ht="12.75" x14ac:dyDescent="0.2">
      <c r="B70" s="24" t="s">
        <v>68</v>
      </c>
      <c r="C70" s="14"/>
      <c r="D70" s="17"/>
      <c r="E70" s="59">
        <v>0</v>
      </c>
      <c r="F70" s="59">
        <v>0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</row>
    <row r="71" spans="2:46" ht="12.75" x14ac:dyDescent="0.2">
      <c r="B71" s="24" t="s">
        <v>71</v>
      </c>
      <c r="C71" s="14"/>
      <c r="D71" s="17">
        <v>16</v>
      </c>
      <c r="E71" s="59">
        <f>522.53+357.53</f>
        <v>880.06</v>
      </c>
      <c r="F71" s="59">
        <f>2944.78+290.82</f>
        <v>3235.6000000000004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</row>
    <row r="72" spans="2:46" ht="12.75" x14ac:dyDescent="0.2">
      <c r="B72" s="24" t="s">
        <v>56</v>
      </c>
      <c r="C72" s="14"/>
      <c r="D72" s="17">
        <v>17</v>
      </c>
      <c r="E72" s="59">
        <v>270000</v>
      </c>
      <c r="F72" s="59">
        <v>330000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</row>
    <row r="73" spans="2:46" ht="12.75" x14ac:dyDescent="0.2">
      <c r="B73" s="24" t="s">
        <v>73</v>
      </c>
      <c r="C73" s="14"/>
      <c r="D73" s="17"/>
      <c r="E73" s="59">
        <v>0</v>
      </c>
      <c r="F73" s="59">
        <v>0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</row>
    <row r="74" spans="2:46" ht="12.75" x14ac:dyDescent="0.2">
      <c r="B74" s="24" t="s">
        <v>74</v>
      </c>
      <c r="C74" s="14"/>
      <c r="D74" s="17"/>
      <c r="E74" s="59">
        <v>0</v>
      </c>
      <c r="F74" s="59">
        <v>0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</row>
    <row r="75" spans="2:46" ht="12.75" x14ac:dyDescent="0.2">
      <c r="B75" s="24" t="s">
        <v>75</v>
      </c>
      <c r="C75" s="14"/>
      <c r="D75" s="17"/>
      <c r="E75" s="59">
        <v>0</v>
      </c>
      <c r="F75" s="59">
        <v>0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</row>
    <row r="76" spans="2:46" ht="12.75" hidden="1" x14ac:dyDescent="0.2">
      <c r="B76" s="24" t="s">
        <v>5</v>
      </c>
      <c r="C76" s="14"/>
      <c r="D76" s="17"/>
      <c r="E76" s="59"/>
      <c r="F76" s="59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</row>
    <row r="77" spans="2:46" ht="12.75" x14ac:dyDescent="0.2">
      <c r="B77" s="24"/>
      <c r="C77" s="14"/>
      <c r="D77" s="17"/>
      <c r="E77" s="59"/>
      <c r="F77" s="59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</row>
    <row r="78" spans="2:46" ht="12.75" x14ac:dyDescent="0.2">
      <c r="B78" s="30" t="s">
        <v>78</v>
      </c>
      <c r="C78" s="31"/>
      <c r="D78" s="40"/>
      <c r="E78" s="60">
        <f>+E58+E65</f>
        <v>543027.93999999994</v>
      </c>
      <c r="F78" s="60">
        <f>+F58+F65</f>
        <v>602987.73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</row>
    <row r="79" spans="2:46" ht="12.75" x14ac:dyDescent="0.2">
      <c r="B79" s="24"/>
      <c r="C79" s="14"/>
      <c r="D79" s="17"/>
      <c r="E79" s="59"/>
      <c r="F79" s="5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</row>
    <row r="80" spans="2:46" ht="12.75" x14ac:dyDescent="0.2">
      <c r="B80" s="30" t="s">
        <v>79</v>
      </c>
      <c r="C80" s="31"/>
      <c r="D80" s="40"/>
      <c r="E80" s="60">
        <f>+E78+E54</f>
        <v>504635.60999999993</v>
      </c>
      <c r="F80" s="60">
        <f>+F78+F54</f>
        <v>562429.5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</row>
    <row r="81" spans="1:46" ht="12.75" x14ac:dyDescent="0.2">
      <c r="C81"/>
      <c r="D81" s="7"/>
      <c r="E81" s="4"/>
      <c r="F81" s="4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</row>
    <row r="82" spans="1:46" ht="12.75" x14ac:dyDescent="0.2">
      <c r="B82" s="1" t="s">
        <v>167</v>
      </c>
      <c r="C82"/>
      <c r="D82" s="7"/>
      <c r="E82" s="5" t="s">
        <v>168</v>
      </c>
      <c r="F82" s="5" t="s">
        <v>7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</row>
    <row r="83" spans="1:46" ht="12.75" x14ac:dyDescent="0.2">
      <c r="B83" s="3"/>
      <c r="C83"/>
      <c r="D83" s="7"/>
      <c r="E83" s="88" t="s">
        <v>169</v>
      </c>
      <c r="F83" s="4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</row>
    <row r="84" spans="1:46" ht="12.75" x14ac:dyDescent="0.2">
      <c r="B84" s="3"/>
      <c r="C84"/>
      <c r="D84" s="7"/>
      <c r="E84" s="88"/>
      <c r="F84" s="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</row>
    <row r="85" spans="1:46" ht="12.75" x14ac:dyDescent="0.2">
      <c r="B85" s="3"/>
      <c r="C85"/>
      <c r="D85" s="7"/>
      <c r="E85" s="88"/>
      <c r="F85" s="4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</row>
    <row r="86" spans="1:46" ht="12.75" x14ac:dyDescent="0.2">
      <c r="B86" s="3"/>
      <c r="C86"/>
      <c r="D86" s="7"/>
      <c r="E86" s="88"/>
      <c r="F86" s="4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</row>
    <row r="87" spans="1:46" ht="12.75" x14ac:dyDescent="0.2">
      <c r="B87" s="3"/>
      <c r="C87"/>
      <c r="D87" s="7"/>
      <c r="E87" s="88"/>
      <c r="F87" s="4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</row>
    <row r="88" spans="1:46" ht="12.75" x14ac:dyDescent="0.2">
      <c r="B88" s="3"/>
      <c r="C88"/>
      <c r="D88" s="7"/>
      <c r="E88" s="88"/>
      <c r="F88" s="4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</row>
    <row r="89" spans="1:46" ht="20.25" x14ac:dyDescent="0.3">
      <c r="A89" s="90" t="s">
        <v>159</v>
      </c>
      <c r="B89" s="90"/>
      <c r="C89" s="90"/>
      <c r="D89" s="90"/>
      <c r="E89" s="90"/>
      <c r="F89" s="90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/>
      <c r="AI89"/>
      <c r="AJ89"/>
      <c r="AK89"/>
      <c r="AL89"/>
      <c r="AM89"/>
      <c r="AN89"/>
      <c r="AO89"/>
      <c r="AP89"/>
      <c r="AQ89"/>
      <c r="AR89"/>
      <c r="AS89"/>
      <c r="AT89"/>
    </row>
    <row r="90" spans="1:46" ht="13.5" thickBot="1" x14ac:dyDescent="0.25">
      <c r="C90"/>
      <c r="D90" s="7"/>
      <c r="F90" s="4" t="s">
        <v>153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</row>
    <row r="91" spans="1:46" ht="12.75" x14ac:dyDescent="0.2">
      <c r="B91" s="55" t="s">
        <v>80</v>
      </c>
      <c r="C91" s="21"/>
      <c r="D91" s="52" t="s">
        <v>154</v>
      </c>
      <c r="E91" s="57">
        <v>2019</v>
      </c>
      <c r="F91" s="57">
        <v>2018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</row>
    <row r="92" spans="1:46" ht="12.75" x14ac:dyDescent="0.2">
      <c r="B92" s="24"/>
      <c r="C92" s="14"/>
      <c r="D92" s="53"/>
      <c r="E92" s="66"/>
      <c r="F92" s="66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</row>
    <row r="93" spans="1:46" ht="12.75" x14ac:dyDescent="0.2">
      <c r="B93" s="56" t="s">
        <v>81</v>
      </c>
      <c r="C93" s="14"/>
      <c r="D93" s="53"/>
      <c r="E93" s="66"/>
      <c r="F93" s="66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</row>
    <row r="94" spans="1:46" ht="12.75" x14ac:dyDescent="0.2">
      <c r="B94" s="56"/>
      <c r="C94" s="14"/>
      <c r="D94" s="53"/>
      <c r="E94" s="66"/>
      <c r="F94" s="6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</row>
    <row r="95" spans="1:46" ht="12.75" x14ac:dyDescent="0.2">
      <c r="B95" s="24" t="s">
        <v>82</v>
      </c>
      <c r="C95" s="14"/>
      <c r="D95" s="53"/>
      <c r="E95" s="66">
        <f>+E96+E97+E98+E99+E100</f>
        <v>482341.84</v>
      </c>
      <c r="F95" s="66">
        <f>+F96+F97+F98+F99+F100</f>
        <v>468468.77999999997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</row>
    <row r="96" spans="1:46" ht="12.75" x14ac:dyDescent="0.2">
      <c r="B96" s="50" t="s">
        <v>109</v>
      </c>
      <c r="C96" s="14"/>
      <c r="D96" s="53"/>
      <c r="E96" s="66">
        <f>+E24-F24</f>
        <v>3369.0800000000017</v>
      </c>
      <c r="F96" s="66">
        <f>3924.11-7985.93</f>
        <v>-4061.82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</row>
    <row r="97" spans="2:46" ht="12.75" x14ac:dyDescent="0.2">
      <c r="B97" s="50" t="s">
        <v>0</v>
      </c>
      <c r="C97" s="14"/>
      <c r="D97" s="53"/>
      <c r="E97" s="66">
        <v>0</v>
      </c>
      <c r="F97" s="66">
        <v>0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</row>
    <row r="98" spans="2:46" ht="12.75" x14ac:dyDescent="0.2">
      <c r="B98" s="50" t="s">
        <v>110</v>
      </c>
      <c r="C98" s="14"/>
      <c r="D98" s="53"/>
      <c r="E98" s="66">
        <f>1.93+478970.83</f>
        <v>478972.76</v>
      </c>
      <c r="F98" s="66">
        <v>472530.6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</row>
    <row r="99" spans="2:46" ht="12.75" x14ac:dyDescent="0.2">
      <c r="B99" s="50" t="s">
        <v>111</v>
      </c>
      <c r="C99" s="14"/>
      <c r="D99" s="53"/>
      <c r="E99" s="66">
        <v>0</v>
      </c>
      <c r="F99" s="66">
        <v>0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</row>
    <row r="100" spans="2:46" ht="12.75" x14ac:dyDescent="0.2">
      <c r="B100" s="50" t="s">
        <v>113</v>
      </c>
      <c r="C100" s="14"/>
      <c r="D100" s="53"/>
      <c r="E100" s="66">
        <v>0</v>
      </c>
      <c r="F100" s="66">
        <v>0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</row>
    <row r="101" spans="2:46" ht="12.75" x14ac:dyDescent="0.2">
      <c r="B101" s="50"/>
      <c r="C101" s="14"/>
      <c r="D101" s="53"/>
      <c r="E101" s="66"/>
      <c r="F101" s="66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</row>
    <row r="102" spans="2:46" ht="12.75" x14ac:dyDescent="0.2">
      <c r="B102" s="24" t="s">
        <v>83</v>
      </c>
      <c r="C102" s="14"/>
      <c r="D102" s="53"/>
      <c r="E102" s="66">
        <f>+E103+E104+E105+E106+E107+E108</f>
        <v>-355136.44</v>
      </c>
      <c r="F102" s="66">
        <f>+F103+F104+F105+F106+F107+F108</f>
        <v>-373560.41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</row>
    <row r="103" spans="2:46" ht="12.75" x14ac:dyDescent="0.2">
      <c r="B103" s="50" t="s">
        <v>112</v>
      </c>
      <c r="C103" s="14"/>
      <c r="D103" s="53" t="s">
        <v>7</v>
      </c>
      <c r="E103" s="66">
        <f>+E22-F22</f>
        <v>-490.78999999999996</v>
      </c>
      <c r="F103" s="66">
        <f>+F22-G22</f>
        <v>3813.36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</row>
    <row r="104" spans="2:46" ht="12.75" x14ac:dyDescent="0.2">
      <c r="B104" s="50" t="s">
        <v>114</v>
      </c>
      <c r="C104" s="14"/>
      <c r="D104" s="53"/>
      <c r="E104" s="66">
        <f>+E22-F22</f>
        <v>-490.78999999999996</v>
      </c>
      <c r="F104" s="66">
        <f>3924.11-7985.93</f>
        <v>-4061.82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</row>
    <row r="105" spans="2:46" ht="12.75" x14ac:dyDescent="0.2">
      <c r="B105" s="50" t="s">
        <v>115</v>
      </c>
      <c r="C105" s="14"/>
      <c r="D105" s="53"/>
      <c r="E105" s="66">
        <v>0</v>
      </c>
      <c r="F105" s="66">
        <v>0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</row>
    <row r="106" spans="2:46" ht="12.75" x14ac:dyDescent="0.2">
      <c r="B106" s="50" t="s">
        <v>18</v>
      </c>
      <c r="C106" s="14"/>
      <c r="D106" s="53"/>
      <c r="E106" s="66">
        <v>-143488.88</v>
      </c>
      <c r="F106" s="66">
        <v>-147320.57999999999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</row>
    <row r="107" spans="2:46" ht="12.75" x14ac:dyDescent="0.2">
      <c r="B107" s="50" t="s">
        <v>22</v>
      </c>
      <c r="C107" s="14"/>
      <c r="D107" s="53"/>
      <c r="E107" s="66">
        <v>-209280.89</v>
      </c>
      <c r="F107" s="66">
        <v>-227416.46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</row>
    <row r="108" spans="2:46" ht="12.75" x14ac:dyDescent="0.2">
      <c r="B108" s="50" t="s">
        <v>116</v>
      </c>
      <c r="C108" s="14"/>
      <c r="D108" s="53"/>
      <c r="E108" s="66">
        <f>+E25-F25</f>
        <v>-1385.09</v>
      </c>
      <c r="F108" s="66">
        <f>+F25-G25</f>
        <v>1425.09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</row>
    <row r="109" spans="2:46" ht="12.75" x14ac:dyDescent="0.2">
      <c r="B109" s="50"/>
      <c r="C109" s="14"/>
      <c r="D109" s="53"/>
      <c r="E109" s="66"/>
      <c r="F109" s="66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</row>
    <row r="110" spans="2:46" ht="12.75" x14ac:dyDescent="0.2">
      <c r="B110" s="24" t="s">
        <v>84</v>
      </c>
      <c r="C110" s="14"/>
      <c r="D110" s="53"/>
      <c r="E110" s="66">
        <f>+E111</f>
        <v>-613518.84</v>
      </c>
      <c r="F110" s="66">
        <f>+F111</f>
        <v>-575136.43000000005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</row>
    <row r="111" spans="2:46" ht="12.75" x14ac:dyDescent="0.2">
      <c r="B111" s="50" t="s">
        <v>117</v>
      </c>
      <c r="C111" s="14"/>
      <c r="D111" s="53"/>
      <c r="E111" s="66">
        <v>-613518.84</v>
      </c>
      <c r="F111" s="66">
        <v>-575136.43000000005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</row>
    <row r="112" spans="2:46" ht="12.75" x14ac:dyDescent="0.2">
      <c r="B112" s="24"/>
      <c r="C112" s="14"/>
      <c r="D112" s="53"/>
      <c r="E112" s="66"/>
      <c r="F112" s="66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</row>
    <row r="113" spans="2:46" ht="12.75" x14ac:dyDescent="0.2">
      <c r="B113" s="24"/>
      <c r="C113" s="14"/>
      <c r="D113" s="53"/>
      <c r="E113" s="66"/>
      <c r="F113" s="66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</row>
    <row r="114" spans="2:46" ht="12.75" x14ac:dyDescent="0.2">
      <c r="B114" s="23" t="s">
        <v>85</v>
      </c>
      <c r="C114" s="14"/>
      <c r="D114" s="53"/>
      <c r="E114" s="67">
        <f>+E118</f>
        <v>389006.35999999993</v>
      </c>
      <c r="F114" s="67">
        <f>+F118</f>
        <v>768792.94000000006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</row>
    <row r="115" spans="2:46" ht="12.75" x14ac:dyDescent="0.2">
      <c r="B115" s="24" t="s">
        <v>86</v>
      </c>
      <c r="C115" s="14"/>
      <c r="D115" s="53"/>
      <c r="E115" s="66">
        <v>0</v>
      </c>
      <c r="F115" s="66">
        <v>0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</row>
    <row r="116" spans="2:46" ht="12.75" x14ac:dyDescent="0.2">
      <c r="B116" s="50" t="s">
        <v>4</v>
      </c>
      <c r="C116" s="14"/>
      <c r="D116" s="53"/>
      <c r="E116" s="66"/>
      <c r="F116" s="6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</row>
    <row r="117" spans="2:46" ht="12.75" x14ac:dyDescent="0.2">
      <c r="B117" s="24"/>
      <c r="C117" s="14"/>
      <c r="D117" s="53"/>
      <c r="E117" s="66"/>
      <c r="F117" s="66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</row>
    <row r="118" spans="2:46" ht="12.75" x14ac:dyDescent="0.2">
      <c r="B118" s="24" t="s">
        <v>87</v>
      </c>
      <c r="C118" s="14"/>
      <c r="D118" s="53"/>
      <c r="E118" s="66">
        <f>+E119+E120-E121+E122+E123+E124+E125+E126</f>
        <v>389006.35999999993</v>
      </c>
      <c r="F118" s="66">
        <f>+F119+F120-F121+F122+F123+F124+F125+F126</f>
        <v>768792.94000000006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</row>
    <row r="119" spans="2:46" ht="12.75" x14ac:dyDescent="0.2">
      <c r="B119" s="50" t="s">
        <v>1</v>
      </c>
      <c r="C119" s="14"/>
      <c r="D119" s="53"/>
      <c r="E119" s="66">
        <v>434429.89</v>
      </c>
      <c r="F119" s="66">
        <v>426883.9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</row>
    <row r="120" spans="2:46" ht="12.75" x14ac:dyDescent="0.2">
      <c r="B120" s="50" t="s">
        <v>33</v>
      </c>
      <c r="C120" s="14"/>
      <c r="D120" s="53" t="s">
        <v>7</v>
      </c>
      <c r="E120" s="66">
        <v>534.12</v>
      </c>
      <c r="F120" s="66">
        <v>2504.14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</row>
    <row r="121" spans="2:46" ht="12.75" x14ac:dyDescent="0.2">
      <c r="B121" s="50" t="s">
        <v>34</v>
      </c>
      <c r="C121" s="14"/>
      <c r="D121" s="53"/>
      <c r="E121" s="66">
        <v>-2398.36</v>
      </c>
      <c r="F121" s="66">
        <v>-2398.36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</row>
    <row r="122" spans="2:46" ht="12.75" x14ac:dyDescent="0.2">
      <c r="B122" s="50" t="s">
        <v>118</v>
      </c>
      <c r="C122" s="14"/>
      <c r="D122" s="53"/>
      <c r="E122" s="66">
        <v>53008.42</v>
      </c>
      <c r="F122" s="66">
        <v>0</v>
      </c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</row>
    <row r="123" spans="2:46" ht="12.75" x14ac:dyDescent="0.2">
      <c r="B123" s="50" t="s">
        <v>55</v>
      </c>
      <c r="C123" s="14"/>
      <c r="D123" s="53" t="s">
        <v>7</v>
      </c>
      <c r="E123" s="66">
        <f>+E26-F26</f>
        <v>29.610000000000582</v>
      </c>
      <c r="F123" s="66">
        <f>+F26-G26+69626.68</f>
        <v>89994.12999999999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</row>
    <row r="124" spans="2:46" ht="12.75" x14ac:dyDescent="0.2">
      <c r="B124" s="50" t="s">
        <v>120</v>
      </c>
      <c r="C124" s="14"/>
      <c r="D124" s="53"/>
      <c r="E124" s="66">
        <f>++E33-F33</f>
        <v>-97307.080000000016</v>
      </c>
      <c r="F124" s="66">
        <f>++F33-G33</f>
        <v>223696.52000000002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</row>
    <row r="125" spans="2:46" ht="12.75" x14ac:dyDescent="0.2">
      <c r="B125" s="50" t="s">
        <v>119</v>
      </c>
      <c r="C125" s="14"/>
      <c r="D125" s="53"/>
      <c r="E125" s="66">
        <f>+E68-F68</f>
        <v>-4086.9599999999991</v>
      </c>
      <c r="F125" s="66">
        <f>+F68-G68</f>
        <v>23315.89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</row>
    <row r="126" spans="2:46" ht="12.75" x14ac:dyDescent="0.2">
      <c r="B126" s="50" t="s">
        <v>121</v>
      </c>
      <c r="C126" s="14"/>
      <c r="D126" s="53"/>
      <c r="E126" s="66">
        <v>0</v>
      </c>
      <c r="F126" s="66">
        <v>0</v>
      </c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</row>
    <row r="127" spans="2:46" ht="12.75" x14ac:dyDescent="0.2">
      <c r="B127" s="50"/>
      <c r="C127" s="14"/>
      <c r="D127" s="53"/>
      <c r="E127" s="66"/>
      <c r="F127" s="66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</row>
    <row r="128" spans="2:46" ht="12.75" x14ac:dyDescent="0.2">
      <c r="B128" s="29" t="s">
        <v>97</v>
      </c>
      <c r="C128" s="14"/>
      <c r="D128" s="53"/>
      <c r="E128" s="68">
        <f>+E118+E95+E110+E102</f>
        <v>-97307.080000000016</v>
      </c>
      <c r="F128" s="68">
        <f>+F118+F95+F110+F102</f>
        <v>288564.87999999995</v>
      </c>
      <c r="G128" s="71" t="s">
        <v>7</v>
      </c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</row>
    <row r="129" spans="2:46" ht="12.75" x14ac:dyDescent="0.2">
      <c r="B129" s="23"/>
      <c r="C129" s="14"/>
      <c r="D129" s="53"/>
      <c r="E129" s="66"/>
      <c r="F129" s="66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</row>
    <row r="130" spans="2:46" ht="12.75" x14ac:dyDescent="0.2">
      <c r="B130" s="56" t="s">
        <v>88</v>
      </c>
      <c r="C130" s="14"/>
      <c r="D130" s="53"/>
      <c r="E130" s="66">
        <f>+E128-E167</f>
        <v>0</v>
      </c>
      <c r="F130" s="66" t="s">
        <v>7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</row>
    <row r="131" spans="2:46" ht="12.75" x14ac:dyDescent="0.2">
      <c r="B131" s="56"/>
      <c r="C131" s="14"/>
      <c r="D131" s="53"/>
      <c r="E131" s="66"/>
      <c r="F131" s="66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</row>
    <row r="132" spans="2:46" ht="12.75" x14ac:dyDescent="0.2">
      <c r="B132" s="23" t="s">
        <v>89</v>
      </c>
      <c r="C132" s="14"/>
      <c r="D132" s="53"/>
      <c r="E132" s="67">
        <f>+E133+E134+E135+E136+E137+E138</f>
        <v>0</v>
      </c>
      <c r="F132" s="67">
        <f>+F133+F134+F135+F136+F137+F138</f>
        <v>0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</row>
    <row r="133" spans="2:46" ht="12.75" x14ac:dyDescent="0.2">
      <c r="B133" s="24" t="s">
        <v>46</v>
      </c>
      <c r="C133" s="14"/>
      <c r="D133" s="53"/>
      <c r="E133" s="66">
        <v>0</v>
      </c>
      <c r="F133" s="66">
        <v>0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</row>
    <row r="134" spans="2:46" ht="12.75" x14ac:dyDescent="0.2">
      <c r="B134" s="50" t="s">
        <v>122</v>
      </c>
      <c r="C134" s="14"/>
      <c r="D134" s="53"/>
      <c r="E134" s="66">
        <v>0</v>
      </c>
      <c r="F134" s="66">
        <v>0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</row>
    <row r="135" spans="2:46" ht="12.75" x14ac:dyDescent="0.2">
      <c r="B135" s="50" t="s">
        <v>123</v>
      </c>
      <c r="C135" s="14"/>
      <c r="D135" s="53"/>
      <c r="E135" s="66">
        <v>0</v>
      </c>
      <c r="F135" s="66">
        <v>0</v>
      </c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</row>
    <row r="136" spans="2:46" ht="12.75" x14ac:dyDescent="0.2">
      <c r="B136" s="24" t="s">
        <v>47</v>
      </c>
      <c r="C136" s="14"/>
      <c r="D136" s="53"/>
      <c r="E136" s="66">
        <v>0</v>
      </c>
      <c r="F136" s="66">
        <v>0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</row>
    <row r="137" spans="2:46" ht="12.75" x14ac:dyDescent="0.2">
      <c r="B137" s="24" t="s">
        <v>90</v>
      </c>
      <c r="C137" s="14"/>
      <c r="D137" s="53"/>
      <c r="E137" s="66">
        <v>0</v>
      </c>
      <c r="F137" s="66">
        <v>0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</row>
    <row r="138" spans="2:46" ht="12.75" x14ac:dyDescent="0.2">
      <c r="B138" s="24" t="s">
        <v>91</v>
      </c>
      <c r="C138" s="14"/>
      <c r="D138" s="53"/>
      <c r="E138" s="66">
        <v>0</v>
      </c>
      <c r="F138" s="66">
        <v>0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</row>
    <row r="139" spans="2:46" ht="12.75" x14ac:dyDescent="0.2">
      <c r="B139" s="24"/>
      <c r="C139" s="14"/>
      <c r="D139" s="53"/>
      <c r="E139" s="66"/>
      <c r="F139" s="66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</row>
    <row r="140" spans="2:46" ht="12.75" x14ac:dyDescent="0.2">
      <c r="B140" s="23" t="s">
        <v>92</v>
      </c>
      <c r="C140" s="14"/>
      <c r="D140" s="53"/>
      <c r="E140" s="67">
        <f>+E141+E142+E143+E144+E145+E146+E147</f>
        <v>0</v>
      </c>
      <c r="F140" s="67">
        <f>+F141+F142+F143+F144+F145+F146+F147</f>
        <v>0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</row>
    <row r="141" spans="2:46" ht="12.75" x14ac:dyDescent="0.2">
      <c r="B141" s="24" t="s">
        <v>46</v>
      </c>
      <c r="C141" s="14"/>
      <c r="D141" s="53"/>
      <c r="E141" s="66">
        <v>0</v>
      </c>
      <c r="F141" s="66">
        <v>0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</row>
    <row r="142" spans="2:46" ht="12.75" x14ac:dyDescent="0.2">
      <c r="B142" s="24" t="s">
        <v>47</v>
      </c>
      <c r="C142" s="14"/>
      <c r="D142" s="53"/>
      <c r="E142" s="66">
        <v>0</v>
      </c>
      <c r="F142" s="66">
        <v>0</v>
      </c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</row>
    <row r="143" spans="2:46" ht="12.75" x14ac:dyDescent="0.2">
      <c r="B143" s="24" t="s">
        <v>90</v>
      </c>
      <c r="C143" s="14"/>
      <c r="D143" s="53"/>
      <c r="E143" s="66">
        <v>0</v>
      </c>
      <c r="F143" s="66">
        <v>0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</row>
    <row r="144" spans="2:46" ht="12.75" x14ac:dyDescent="0.2">
      <c r="B144" s="24" t="s">
        <v>91</v>
      </c>
      <c r="C144" s="14"/>
      <c r="D144" s="53"/>
      <c r="E144" s="66">
        <v>0</v>
      </c>
      <c r="F144" s="66">
        <v>0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</row>
    <row r="145" spans="2:46" ht="12.75" x14ac:dyDescent="0.2">
      <c r="B145" s="24" t="s">
        <v>93</v>
      </c>
      <c r="C145" s="14"/>
      <c r="D145" s="53"/>
      <c r="E145" s="66">
        <v>0</v>
      </c>
      <c r="F145" s="66">
        <v>0</v>
      </c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</row>
    <row r="146" spans="2:46" ht="12.75" x14ac:dyDescent="0.2">
      <c r="B146" s="24" t="s">
        <v>94</v>
      </c>
      <c r="C146" s="14"/>
      <c r="D146" s="53"/>
      <c r="E146" s="66">
        <v>0</v>
      </c>
      <c r="F146" s="66">
        <v>0</v>
      </c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</row>
    <row r="147" spans="2:46" ht="12.75" x14ac:dyDescent="0.2">
      <c r="B147" s="24" t="s">
        <v>20</v>
      </c>
      <c r="C147" s="14"/>
      <c r="D147" s="53"/>
      <c r="E147" s="66">
        <v>0</v>
      </c>
      <c r="F147" s="66">
        <v>0</v>
      </c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</row>
    <row r="148" spans="2:46" ht="12.75" x14ac:dyDescent="0.2">
      <c r="B148" s="29" t="s">
        <v>95</v>
      </c>
      <c r="C148" s="14"/>
      <c r="D148" s="53"/>
      <c r="E148" s="68">
        <f>+E140-E132</f>
        <v>0</v>
      </c>
      <c r="F148" s="68">
        <f>+F140-F132</f>
        <v>0</v>
      </c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</row>
    <row r="149" spans="2:46" ht="12.75" x14ac:dyDescent="0.2">
      <c r="B149" s="24"/>
      <c r="C149" s="14"/>
      <c r="D149" s="53"/>
      <c r="E149" s="66"/>
      <c r="F149" s="66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</row>
    <row r="150" spans="2:46" ht="12.75" x14ac:dyDescent="0.2">
      <c r="B150" s="56" t="s">
        <v>96</v>
      </c>
      <c r="C150" s="14"/>
      <c r="D150" s="53"/>
      <c r="E150" s="66"/>
      <c r="F150" s="66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</row>
    <row r="151" spans="2:46" ht="12.75" x14ac:dyDescent="0.2">
      <c r="B151" s="24"/>
      <c r="C151" s="14"/>
      <c r="D151" s="53"/>
      <c r="E151" s="66"/>
      <c r="F151" s="66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</row>
    <row r="152" spans="2:46" ht="12.75" x14ac:dyDescent="0.2">
      <c r="B152" s="23" t="s">
        <v>92</v>
      </c>
      <c r="C152" s="14"/>
      <c r="D152" s="53"/>
      <c r="E152" s="67">
        <f>+E153+E154+E155+E156+E157</f>
        <v>0</v>
      </c>
      <c r="F152" s="67">
        <f>+F153+F154+F155+F156+F157</f>
        <v>0</v>
      </c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</row>
    <row r="153" spans="2:46" ht="12.75" x14ac:dyDescent="0.2">
      <c r="B153" s="24" t="s">
        <v>68</v>
      </c>
      <c r="C153" s="14"/>
      <c r="D153" s="53"/>
      <c r="E153" s="66">
        <v>0</v>
      </c>
      <c r="F153" s="66">
        <v>0</v>
      </c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</row>
    <row r="154" spans="2:46" ht="12.75" x14ac:dyDescent="0.2">
      <c r="B154" s="24" t="s">
        <v>98</v>
      </c>
      <c r="C154" s="14"/>
      <c r="D154" s="53"/>
      <c r="E154" s="66">
        <v>0</v>
      </c>
      <c r="F154" s="66">
        <v>0</v>
      </c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</row>
    <row r="155" spans="2:46" ht="12.75" x14ac:dyDescent="0.2">
      <c r="B155" s="24" t="s">
        <v>99</v>
      </c>
      <c r="C155" s="14"/>
      <c r="D155" s="53"/>
      <c r="E155" s="66">
        <v>0</v>
      </c>
      <c r="F155" s="66">
        <v>0</v>
      </c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</row>
    <row r="156" spans="2:46" ht="12.75" x14ac:dyDescent="0.2">
      <c r="B156" s="24" t="s">
        <v>100</v>
      </c>
      <c r="C156" s="14"/>
      <c r="D156" s="53"/>
      <c r="E156" s="66">
        <v>0</v>
      </c>
      <c r="F156" s="66">
        <v>0</v>
      </c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</row>
    <row r="157" spans="2:46" ht="12.75" x14ac:dyDescent="0.2">
      <c r="B157" s="24" t="s">
        <v>101</v>
      </c>
      <c r="C157" s="14"/>
      <c r="D157" s="53"/>
      <c r="E157" s="66">
        <v>0</v>
      </c>
      <c r="F157" s="66">
        <v>0</v>
      </c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</row>
    <row r="158" spans="2:46" ht="12.75" x14ac:dyDescent="0.2">
      <c r="B158" s="24"/>
      <c r="C158" s="14"/>
      <c r="D158" s="53"/>
      <c r="E158" s="66"/>
      <c r="F158" s="66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</row>
    <row r="159" spans="2:46" ht="12.75" x14ac:dyDescent="0.2">
      <c r="B159" s="23" t="s">
        <v>89</v>
      </c>
      <c r="C159" s="14"/>
      <c r="D159" s="53"/>
      <c r="E159" s="67">
        <f>+E160+E161+E162+E163+E164</f>
        <v>0</v>
      </c>
      <c r="F159" s="67">
        <f>+F160+F161+F162+F163+F164</f>
        <v>0</v>
      </c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</row>
    <row r="160" spans="2:46" ht="12.75" x14ac:dyDescent="0.2">
      <c r="B160" s="24" t="s">
        <v>68</v>
      </c>
      <c r="C160" s="14"/>
      <c r="D160" s="53"/>
      <c r="E160" s="66">
        <v>0</v>
      </c>
      <c r="F160" s="66">
        <v>0</v>
      </c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</row>
    <row r="161" spans="1:46" ht="12.75" x14ac:dyDescent="0.2">
      <c r="B161" s="24" t="s">
        <v>102</v>
      </c>
      <c r="C161" s="14"/>
      <c r="D161" s="53"/>
      <c r="E161" s="66">
        <v>0</v>
      </c>
      <c r="F161" s="66">
        <v>0</v>
      </c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</row>
    <row r="162" spans="1:46" ht="12.75" x14ac:dyDescent="0.2">
      <c r="B162" s="24" t="s">
        <v>20</v>
      </c>
      <c r="C162" s="14"/>
      <c r="D162" s="53"/>
      <c r="E162" s="66">
        <v>0</v>
      </c>
      <c r="F162" s="66">
        <v>0</v>
      </c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</row>
    <row r="163" spans="1:46" ht="12.75" x14ac:dyDescent="0.2">
      <c r="B163" s="24" t="s">
        <v>103</v>
      </c>
      <c r="C163" s="14"/>
      <c r="D163" s="53"/>
      <c r="E163" s="66">
        <v>0</v>
      </c>
      <c r="F163" s="66">
        <v>0</v>
      </c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</row>
    <row r="164" spans="1:46" ht="12.75" x14ac:dyDescent="0.2">
      <c r="B164" s="24" t="s">
        <v>101</v>
      </c>
      <c r="C164" s="14"/>
      <c r="D164" s="53"/>
      <c r="E164" s="66">
        <v>0</v>
      </c>
      <c r="F164" s="66">
        <v>0</v>
      </c>
      <c r="G164" s="70" t="s">
        <v>7</v>
      </c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</row>
    <row r="165" spans="1:46" ht="12.75" x14ac:dyDescent="0.2">
      <c r="B165" s="29" t="s">
        <v>104</v>
      </c>
      <c r="C165" s="14"/>
      <c r="D165" s="53"/>
      <c r="E165" s="68">
        <f>+E152-E159</f>
        <v>0</v>
      </c>
      <c r="F165" s="68">
        <f>+F152-F159</f>
        <v>0</v>
      </c>
      <c r="G165" s="70" t="s">
        <v>7</v>
      </c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</row>
    <row r="166" spans="1:46" ht="12.75" x14ac:dyDescent="0.2">
      <c r="B166" s="24"/>
      <c r="C166" s="14"/>
      <c r="D166" s="53"/>
      <c r="E166" s="66" t="s">
        <v>7</v>
      </c>
      <c r="F166" s="66" t="s">
        <v>7</v>
      </c>
      <c r="G166" s="87" t="s">
        <v>7</v>
      </c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</row>
    <row r="167" spans="1:46" ht="12.75" x14ac:dyDescent="0.2">
      <c r="B167" s="24" t="s">
        <v>105</v>
      </c>
      <c r="C167" s="14"/>
      <c r="D167" s="53"/>
      <c r="E167" s="66">
        <f>+E170-E169</f>
        <v>-97307.079999999987</v>
      </c>
      <c r="F167" s="66">
        <f>+F170-F169</f>
        <v>116889.13999999998</v>
      </c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</row>
    <row r="168" spans="1:46" ht="12.75" x14ac:dyDescent="0.2">
      <c r="B168" s="24" t="s">
        <v>106</v>
      </c>
      <c r="C168" s="14"/>
      <c r="D168" s="53"/>
      <c r="E168" s="66">
        <v>0</v>
      </c>
      <c r="F168" s="66">
        <v>0</v>
      </c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</row>
    <row r="169" spans="1:46" ht="12.75" x14ac:dyDescent="0.2">
      <c r="B169" s="24" t="s">
        <v>107</v>
      </c>
      <c r="C169" s="14"/>
      <c r="D169" s="53"/>
      <c r="E169" s="66">
        <f>+F170</f>
        <v>223696.52</v>
      </c>
      <c r="F169" s="66">
        <v>106807.38</v>
      </c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</row>
    <row r="170" spans="1:46" ht="13.5" thickBot="1" x14ac:dyDescent="0.25">
      <c r="B170" s="51" t="s">
        <v>108</v>
      </c>
      <c r="C170" s="25"/>
      <c r="D170" s="54"/>
      <c r="E170" s="69">
        <f>+E33</f>
        <v>126389.44</v>
      </c>
      <c r="F170" s="69">
        <v>223696.52</v>
      </c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</row>
    <row r="171" spans="1:46" ht="12.75" x14ac:dyDescent="0.2">
      <c r="C171"/>
      <c r="D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</row>
    <row r="172" spans="1:46" ht="12.75" x14ac:dyDescent="0.2">
      <c r="C172"/>
      <c r="D172"/>
      <c r="F172" s="4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</row>
    <row r="173" spans="1:46" ht="20.25" x14ac:dyDescent="0.3">
      <c r="A173" s="90" t="s">
        <v>159</v>
      </c>
      <c r="B173" s="90"/>
      <c r="C173" s="90"/>
      <c r="D173" s="90"/>
      <c r="E173" s="90"/>
      <c r="F173" s="90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</row>
    <row r="174" spans="1:46" ht="13.5" thickBot="1" x14ac:dyDescent="0.25">
      <c r="B174" s="1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</row>
    <row r="175" spans="1:46" ht="13.5" thickBot="1" x14ac:dyDescent="0.25">
      <c r="B175" s="26" t="s">
        <v>127</v>
      </c>
      <c r="C175" s="19"/>
      <c r="D175" s="19"/>
      <c r="E175" s="19">
        <v>2019</v>
      </c>
      <c r="F175" s="89">
        <v>2018</v>
      </c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</row>
    <row r="176" spans="1:46" ht="12.75" x14ac:dyDescent="0.2">
      <c r="B176" s="20"/>
      <c r="C176" s="21"/>
      <c r="D176" s="21"/>
      <c r="E176" s="21"/>
      <c r="F176" s="73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</row>
    <row r="177" spans="2:46" ht="12.75" x14ac:dyDescent="0.2">
      <c r="B177" s="24" t="s">
        <v>128</v>
      </c>
      <c r="C177" s="14"/>
      <c r="D177" s="14"/>
      <c r="E177" s="14"/>
      <c r="F177" s="74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</row>
    <row r="178" spans="2:46" ht="12.75" x14ac:dyDescent="0.2">
      <c r="B178" s="50" t="s">
        <v>129</v>
      </c>
      <c r="C178" s="14"/>
      <c r="D178" s="14"/>
      <c r="E178" s="75">
        <f>+E35/(E65+E60)</f>
        <v>0.92929953107016938</v>
      </c>
      <c r="F178" s="76">
        <f>+F35/(F65+F60)</f>
        <v>0.93273788506442745</v>
      </c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</row>
    <row r="179" spans="2:46" ht="12.75" x14ac:dyDescent="0.2">
      <c r="B179" s="50" t="s">
        <v>130</v>
      </c>
      <c r="C179" s="14"/>
      <c r="D179" s="14"/>
      <c r="E179" s="75">
        <f>+(E21-E22)/E65</f>
        <v>0.85602066810779587</v>
      </c>
      <c r="F179" s="76">
        <f>+(F21-F22)/F65</f>
        <v>0.86170153080892709</v>
      </c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</row>
    <row r="180" spans="2:46" ht="12.75" x14ac:dyDescent="0.2">
      <c r="B180" s="50" t="s">
        <v>131</v>
      </c>
      <c r="C180" s="14"/>
      <c r="D180" s="14"/>
      <c r="E180" s="75">
        <f>+(E33+E34)/E65</f>
        <v>0.23274942353794911</v>
      </c>
      <c r="F180" s="76">
        <f>+(F33+F34)/F65</f>
        <v>0.37098021878488313</v>
      </c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</row>
    <row r="181" spans="2:46" ht="12.75" x14ac:dyDescent="0.2">
      <c r="B181" s="77"/>
      <c r="C181" s="14"/>
      <c r="D181" s="14"/>
      <c r="E181" s="75"/>
      <c r="F181" s="76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</row>
    <row r="182" spans="2:46" ht="12.75" x14ac:dyDescent="0.2">
      <c r="B182" s="24" t="s">
        <v>132</v>
      </c>
      <c r="C182" s="14"/>
      <c r="D182" s="14"/>
      <c r="E182" s="75"/>
      <c r="F182" s="76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</row>
    <row r="183" spans="2:46" ht="12.75" x14ac:dyDescent="0.2">
      <c r="B183" s="50" t="s">
        <v>133</v>
      </c>
      <c r="C183" s="14"/>
      <c r="D183" s="14"/>
      <c r="E183" s="75">
        <f>+(DR!E10+DR!E11)/E35</f>
        <v>0.94914578065547128</v>
      </c>
      <c r="F183" s="76">
        <f>+(DR!F10+DR!F11)/F35</f>
        <v>0.84015970001573526</v>
      </c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</row>
    <row r="184" spans="2:46" ht="12.75" x14ac:dyDescent="0.2">
      <c r="B184" s="50" t="s">
        <v>134</v>
      </c>
      <c r="C184" s="14"/>
      <c r="D184" s="14"/>
      <c r="E184" s="75">
        <v>0</v>
      </c>
      <c r="F184" s="76">
        <v>0</v>
      </c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</row>
    <row r="185" spans="2:46" ht="12.75" x14ac:dyDescent="0.2">
      <c r="B185" s="50" t="s">
        <v>135</v>
      </c>
      <c r="C185" s="14"/>
      <c r="D185" s="14"/>
      <c r="E185" s="78" t="str">
        <f>+IF(E19&lt;&gt;0,E22*365/DR!E19,"-")</f>
        <v>-</v>
      </c>
      <c r="F185" s="76" t="s">
        <v>162</v>
      </c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</row>
    <row r="186" spans="2:46" ht="12.75" x14ac:dyDescent="0.2">
      <c r="B186" s="50" t="s">
        <v>136</v>
      </c>
      <c r="C186" s="14"/>
      <c r="D186" s="14"/>
      <c r="E186" s="78">
        <f>IF(((DR!E10+DR!E11))&lt;&gt;0,+E24/((DR!E10+DR!E11)),"-")</f>
        <v>0.10529371231883834</v>
      </c>
      <c r="F186" s="78">
        <f>IF(((DR!F10+DR!F11))&lt;&gt;0,+F24/((DR!F10+DR!F11)),"-")</f>
        <v>9.9599348698264201E-2</v>
      </c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</row>
    <row r="187" spans="2:46" ht="12.75" x14ac:dyDescent="0.2">
      <c r="B187" s="50" t="s">
        <v>137</v>
      </c>
      <c r="C187" s="14"/>
      <c r="D187" s="14"/>
      <c r="E187" s="76">
        <f>+E66/((DR!E19+DR!E20))</f>
        <v>0.66683902648461058</v>
      </c>
      <c r="F187" s="76">
        <f>+F66/((DR!F19+DR!F20))</f>
        <v>0.6573223719758261</v>
      </c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</row>
    <row r="188" spans="2:46" ht="12.75" x14ac:dyDescent="0.2">
      <c r="B188" s="77"/>
      <c r="C188" s="14"/>
      <c r="D188" s="14"/>
      <c r="E188" s="75"/>
      <c r="F188" s="76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</row>
    <row r="189" spans="2:46" ht="12.75" x14ac:dyDescent="0.2">
      <c r="B189" s="24" t="s">
        <v>138</v>
      </c>
      <c r="C189" s="14"/>
      <c r="D189" s="14"/>
      <c r="E189" s="75"/>
      <c r="F189" s="76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</row>
    <row r="190" spans="2:46" ht="12.75" x14ac:dyDescent="0.2">
      <c r="B190" s="50" t="s">
        <v>139</v>
      </c>
      <c r="C190" s="14"/>
      <c r="D190" s="14"/>
      <c r="E190" s="79">
        <f>+DR!E44/Balanco!E54</f>
        <v>-5.6414914124775492E-2</v>
      </c>
      <c r="F190" s="80">
        <f>+DR!F44/Balanco!F54</f>
        <v>1.4206707245360544</v>
      </c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</row>
    <row r="191" spans="2:46" ht="12.75" x14ac:dyDescent="0.2">
      <c r="B191" s="50" t="s">
        <v>140</v>
      </c>
      <c r="C191" s="14"/>
      <c r="D191" s="14"/>
      <c r="E191" s="81">
        <f>IF((DR!E10+DR!E11)&lt;&gt;0,+DR!E44/(DR!E10+DR!E11),"-")</f>
        <v>4.5219690572800867E-3</v>
      </c>
      <c r="F191" s="81">
        <f>IF((DR!F10+DR!F11)&lt;&gt;0,+DR!F44/(DR!F10+DR!F11),"-")</f>
        <v>-0.12193896014353343</v>
      </c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</row>
    <row r="192" spans="2:46" ht="12.75" x14ac:dyDescent="0.2">
      <c r="B192" s="50" t="s">
        <v>141</v>
      </c>
      <c r="C192" s="14"/>
      <c r="D192" s="14"/>
      <c r="E192" s="79">
        <v>0.02</v>
      </c>
      <c r="F192" s="80">
        <f>+DR!F34/Balanco!F35</f>
        <v>-0.10244798681434727</v>
      </c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</row>
    <row r="193" spans="2:46" ht="12.75" x14ac:dyDescent="0.2">
      <c r="B193" s="77"/>
      <c r="C193" s="14"/>
      <c r="D193" s="14"/>
      <c r="E193" s="75"/>
      <c r="F193" s="76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</row>
    <row r="194" spans="2:46" ht="12.75" x14ac:dyDescent="0.2">
      <c r="B194" s="24" t="s">
        <v>142</v>
      </c>
      <c r="C194" s="14"/>
      <c r="D194" s="14"/>
      <c r="E194" s="75"/>
      <c r="F194" s="76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</row>
    <row r="195" spans="2:46" ht="12.75" x14ac:dyDescent="0.2">
      <c r="B195" s="50" t="s">
        <v>143</v>
      </c>
      <c r="C195" s="14"/>
      <c r="D195" s="14"/>
      <c r="E195" s="82">
        <f>+(E60+E70)/E35</f>
        <v>0</v>
      </c>
      <c r="F195" s="83">
        <f>+(F60+F70)/F35</f>
        <v>0</v>
      </c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</row>
    <row r="196" spans="2:46" ht="12.75" x14ac:dyDescent="0.2">
      <c r="B196" s="50" t="s">
        <v>144</v>
      </c>
      <c r="C196" s="14"/>
      <c r="D196" s="14"/>
      <c r="E196" s="82">
        <f>+(E60+E70)/E54</f>
        <v>0</v>
      </c>
      <c r="F196" s="83">
        <f>+(F60+F70)/F54</f>
        <v>0</v>
      </c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</row>
    <row r="197" spans="2:46" ht="12.75" x14ac:dyDescent="0.2">
      <c r="B197" s="50" t="s">
        <v>145</v>
      </c>
      <c r="C197" s="14"/>
      <c r="D197" s="14"/>
      <c r="E197" s="82">
        <f>+(E60)/E54</f>
        <v>0</v>
      </c>
      <c r="F197" s="83">
        <f>+(F60)/F54</f>
        <v>0</v>
      </c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</row>
    <row r="198" spans="2:46" ht="12.75" x14ac:dyDescent="0.2">
      <c r="B198" s="50" t="s">
        <v>146</v>
      </c>
      <c r="C198" s="14"/>
      <c r="D198" s="14"/>
      <c r="E198" s="82" t="s">
        <v>7</v>
      </c>
      <c r="F198" s="83" t="s">
        <v>7</v>
      </c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</row>
    <row r="199" spans="2:46" ht="12.75" x14ac:dyDescent="0.2">
      <c r="B199" s="77"/>
      <c r="C199" s="14"/>
      <c r="D199" s="14"/>
      <c r="E199" s="75"/>
      <c r="F199" s="76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</row>
    <row r="200" spans="2:46" ht="12.75" x14ac:dyDescent="0.2">
      <c r="B200" s="24" t="s">
        <v>147</v>
      </c>
      <c r="C200" s="14"/>
      <c r="D200" s="14"/>
      <c r="E200" s="75"/>
      <c r="F200" s="76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</row>
    <row r="201" spans="2:46" ht="12.75" x14ac:dyDescent="0.2">
      <c r="B201" s="50" t="s">
        <v>148</v>
      </c>
      <c r="C201" s="14"/>
      <c r="D201" s="14"/>
      <c r="E201" s="82">
        <f>+E54/E35</f>
        <v>-7.6079311961357601E-2</v>
      </c>
      <c r="F201" s="83">
        <f>+F54/F35</f>
        <v>-7.2112558107282773E-2</v>
      </c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</row>
    <row r="202" spans="2:46" ht="12.75" x14ac:dyDescent="0.2">
      <c r="B202" s="50" t="s">
        <v>149</v>
      </c>
      <c r="C202" s="14"/>
      <c r="D202" s="14"/>
      <c r="E202" s="75">
        <f>+E54/E78</f>
        <v>-7.0700468929830756E-2</v>
      </c>
      <c r="F202" s="76">
        <f>+F54/F78</f>
        <v>-6.7262114935572562E-2</v>
      </c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</row>
    <row r="203" spans="2:46" ht="13.5" thickBot="1" x14ac:dyDescent="0.25">
      <c r="B203" s="84" t="s">
        <v>150</v>
      </c>
      <c r="C203" s="25"/>
      <c r="D203" s="25"/>
      <c r="E203" s="85">
        <f>+(E60+E70)/E54</f>
        <v>0</v>
      </c>
      <c r="F203" s="86">
        <f>+(F60+F70)/F54</f>
        <v>0</v>
      </c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</row>
    <row r="204" spans="2:46" ht="12.75" x14ac:dyDescent="0.2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</row>
    <row r="205" spans="2:46" ht="12.75" x14ac:dyDescent="0.2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</row>
    <row r="206" spans="2:46" ht="12.75" x14ac:dyDescent="0.2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</row>
    <row r="207" spans="2:46" ht="12.75" x14ac:dyDescent="0.2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</row>
    <row r="208" spans="2:46" ht="12.75" x14ac:dyDescent="0.2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</row>
    <row r="209" spans="2:46" ht="12.75" x14ac:dyDescent="0.2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</row>
    <row r="210" spans="2:46" ht="12.75" x14ac:dyDescent="0.2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</row>
    <row r="211" spans="2:46" ht="12.75" x14ac:dyDescent="0.2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</row>
    <row r="212" spans="2:46" ht="12.75" x14ac:dyDescent="0.2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</row>
    <row r="213" spans="2:46" ht="12.75" x14ac:dyDescent="0.2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</row>
    <row r="214" spans="2:46" ht="12.75" x14ac:dyDescent="0.2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</row>
    <row r="215" spans="2:46" ht="12.75" x14ac:dyDescent="0.2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</row>
    <row r="216" spans="2:46" ht="12.75" x14ac:dyDescent="0.2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</row>
    <row r="217" spans="2:46" ht="12.75" x14ac:dyDescent="0.2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</row>
    <row r="218" spans="2:46" ht="12.75" x14ac:dyDescent="0.2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</row>
    <row r="219" spans="2:46" ht="12.75" x14ac:dyDescent="0.2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</row>
    <row r="220" spans="2:46" ht="12.75" x14ac:dyDescent="0.2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</row>
    <row r="221" spans="2:46" ht="12.75" x14ac:dyDescent="0.2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</row>
    <row r="222" spans="2:46" ht="12.75" x14ac:dyDescent="0.2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</row>
    <row r="223" spans="2:46" ht="12.75" x14ac:dyDescent="0.2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</row>
    <row r="224" spans="2:46" ht="12.75" x14ac:dyDescent="0.2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</row>
    <row r="225" spans="2:46" ht="12.75" x14ac:dyDescent="0.2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</row>
    <row r="226" spans="2:46" ht="12.75" x14ac:dyDescent="0.2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</row>
    <row r="227" spans="2:46" ht="12.75" x14ac:dyDescent="0.2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</row>
    <row r="228" spans="2:46" ht="12.75" x14ac:dyDescent="0.2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</row>
    <row r="229" spans="2:46" ht="12.75" x14ac:dyDescent="0.2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</row>
    <row r="230" spans="2:46" ht="12.75" x14ac:dyDescent="0.2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</row>
    <row r="231" spans="2:46" ht="12.75" x14ac:dyDescent="0.2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</row>
    <row r="232" spans="2:46" ht="12.75" x14ac:dyDescent="0.2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</row>
    <row r="233" spans="2:46" ht="12.75" x14ac:dyDescent="0.2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</row>
    <row r="234" spans="2:46" ht="12.75" x14ac:dyDescent="0.2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</row>
    <row r="235" spans="2:46" ht="12.75" x14ac:dyDescent="0.2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</row>
    <row r="236" spans="2:46" ht="12.75" x14ac:dyDescent="0.2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</row>
    <row r="237" spans="2:46" ht="12.75" x14ac:dyDescent="0.2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</row>
    <row r="238" spans="2:46" ht="12.75" x14ac:dyDescent="0.2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</row>
    <row r="239" spans="2:46" ht="12.75" x14ac:dyDescent="0.2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</row>
    <row r="240" spans="2:46" ht="12.75" x14ac:dyDescent="0.2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</row>
    <row r="241" spans="2:46" ht="12.75" x14ac:dyDescent="0.2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</row>
    <row r="242" spans="2:46" ht="12.75" x14ac:dyDescent="0.2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</row>
    <row r="243" spans="2:46" ht="12.75" x14ac:dyDescent="0.2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</row>
    <row r="244" spans="2:46" ht="12.75" x14ac:dyDescent="0.2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</row>
    <row r="245" spans="2:46" ht="12.75" x14ac:dyDescent="0.2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</row>
    <row r="246" spans="2:46" ht="12.75" x14ac:dyDescent="0.2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</row>
    <row r="247" spans="2:46" ht="12.75" x14ac:dyDescent="0.2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</row>
    <row r="248" spans="2:46" ht="12.75" x14ac:dyDescent="0.2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</row>
    <row r="249" spans="2:46" ht="12.75" x14ac:dyDescent="0.2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</row>
    <row r="250" spans="2:46" ht="12.75" x14ac:dyDescent="0.2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</row>
    <row r="251" spans="2:46" ht="12.75" x14ac:dyDescent="0.2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</row>
    <row r="252" spans="2:46" ht="12.75" x14ac:dyDescent="0.2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</row>
    <row r="253" spans="2:46" ht="12.75" x14ac:dyDescent="0.2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</row>
    <row r="254" spans="2:46" ht="12.75" x14ac:dyDescent="0.2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</row>
    <row r="255" spans="2:46" ht="12.75" x14ac:dyDescent="0.2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</row>
    <row r="256" spans="2:46" ht="12.75" x14ac:dyDescent="0.2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</row>
    <row r="257" spans="2:46" ht="12.75" x14ac:dyDescent="0.2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</row>
    <row r="258" spans="2:46" ht="12.75" x14ac:dyDescent="0.2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</row>
    <row r="259" spans="2:46" ht="12.75" x14ac:dyDescent="0.2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</row>
    <row r="260" spans="2:46" ht="12.75" x14ac:dyDescent="0.2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</row>
    <row r="261" spans="2:46" ht="12.75" x14ac:dyDescent="0.2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</row>
    <row r="262" spans="2:46" ht="12.75" x14ac:dyDescent="0.2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</row>
    <row r="263" spans="2:46" ht="12.75" x14ac:dyDescent="0.2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</row>
    <row r="264" spans="2:46" ht="12.75" x14ac:dyDescent="0.2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</row>
    <row r="265" spans="2:46" ht="12.75" x14ac:dyDescent="0.2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</row>
    <row r="266" spans="2:46" ht="12.75" x14ac:dyDescent="0.2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</row>
    <row r="267" spans="2:46" ht="12.75" x14ac:dyDescent="0.2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</row>
    <row r="268" spans="2:46" ht="12.75" x14ac:dyDescent="0.2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</row>
    <row r="269" spans="2:46" ht="12.75" x14ac:dyDescent="0.2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</row>
    <row r="270" spans="2:46" ht="12.75" x14ac:dyDescent="0.2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</row>
    <row r="271" spans="2:46" ht="12.75" x14ac:dyDescent="0.2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</row>
    <row r="272" spans="2:46" ht="12.75" x14ac:dyDescent="0.2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</row>
    <row r="273" spans="2:46" ht="12.75" x14ac:dyDescent="0.2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</row>
    <row r="274" spans="2:46" ht="12.75" x14ac:dyDescent="0.2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</row>
    <row r="275" spans="2:46" ht="12.75" x14ac:dyDescent="0.2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</row>
    <row r="276" spans="2:46" ht="12.75" x14ac:dyDescent="0.2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</row>
    <row r="277" spans="2:46" ht="12.75" x14ac:dyDescent="0.2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</row>
    <row r="278" spans="2:46" ht="12.75" x14ac:dyDescent="0.2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</row>
    <row r="279" spans="2:46" ht="12.75" x14ac:dyDescent="0.2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</row>
    <row r="280" spans="2:46" ht="12.75" x14ac:dyDescent="0.2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</row>
    <row r="281" spans="2:46" ht="12.75" x14ac:dyDescent="0.2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</row>
    <row r="282" spans="2:46" ht="12.75" x14ac:dyDescent="0.2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</row>
    <row r="283" spans="2:46" ht="12.75" x14ac:dyDescent="0.2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</row>
    <row r="284" spans="2:46" ht="12.75" x14ac:dyDescent="0.2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</row>
    <row r="285" spans="2:46" ht="12.75" x14ac:dyDescent="0.2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</row>
    <row r="286" spans="2:46" ht="12.75" x14ac:dyDescent="0.2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</row>
    <row r="287" spans="2:46" ht="12.75" x14ac:dyDescent="0.2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</row>
    <row r="288" spans="2:46" ht="12.75" x14ac:dyDescent="0.2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</row>
    <row r="289" spans="2:46" ht="12.75" x14ac:dyDescent="0.2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</row>
    <row r="290" spans="2:46" ht="12.75" x14ac:dyDescent="0.2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</row>
    <row r="291" spans="2:46" ht="12.75" x14ac:dyDescent="0.2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</row>
    <row r="292" spans="2:46" ht="12.75" x14ac:dyDescent="0.2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</row>
    <row r="293" spans="2:46" ht="12.75" x14ac:dyDescent="0.2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</row>
    <row r="294" spans="2:46" ht="12.75" x14ac:dyDescent="0.2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</row>
    <row r="295" spans="2:46" ht="12.75" x14ac:dyDescent="0.2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</row>
    <row r="296" spans="2:46" ht="12.75" x14ac:dyDescent="0.2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</row>
    <row r="297" spans="2:46" ht="12.75" x14ac:dyDescent="0.2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</row>
    <row r="298" spans="2:46" ht="12.75" x14ac:dyDescent="0.2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</row>
    <row r="299" spans="2:46" ht="12.75" x14ac:dyDescent="0.2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</row>
    <row r="300" spans="2:46" ht="12.75" x14ac:dyDescent="0.2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</row>
    <row r="301" spans="2:46" ht="12.75" x14ac:dyDescent="0.2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</row>
    <row r="302" spans="2:46" ht="12.75" x14ac:dyDescent="0.2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</row>
    <row r="303" spans="2:46" ht="12.75" x14ac:dyDescent="0.2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</row>
    <row r="304" spans="2:46" ht="12.75" x14ac:dyDescent="0.2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</row>
    <row r="305" spans="2:46" ht="12.75" x14ac:dyDescent="0.2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</row>
    <row r="306" spans="2:46" ht="12.75" x14ac:dyDescent="0.2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</row>
    <row r="307" spans="2:46" ht="12.75" x14ac:dyDescent="0.2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</row>
    <row r="308" spans="2:46" ht="12.75" x14ac:dyDescent="0.2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</row>
    <row r="309" spans="2:46" ht="12.75" x14ac:dyDescent="0.2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</row>
    <row r="310" spans="2:46" ht="12.75" x14ac:dyDescent="0.2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</row>
    <row r="311" spans="2:46" ht="12.75" x14ac:dyDescent="0.2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</row>
    <row r="312" spans="2:46" ht="12.75" x14ac:dyDescent="0.2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</row>
    <row r="313" spans="2:46" ht="12.75" x14ac:dyDescent="0.2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</row>
    <row r="314" spans="2:46" ht="12.75" x14ac:dyDescent="0.2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</row>
    <row r="315" spans="2:46" ht="12.75" x14ac:dyDescent="0.2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</row>
    <row r="316" spans="2:46" ht="12.75" x14ac:dyDescent="0.2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</row>
    <row r="317" spans="2:46" ht="12.75" x14ac:dyDescent="0.2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</row>
    <row r="318" spans="2:46" ht="12.75" x14ac:dyDescent="0.2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</row>
    <row r="319" spans="2:46" ht="12.75" x14ac:dyDescent="0.2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</row>
    <row r="320" spans="2:46" ht="12.75" x14ac:dyDescent="0.2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</row>
    <row r="321" spans="2:46" ht="12.75" x14ac:dyDescent="0.2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</row>
    <row r="322" spans="2:46" ht="12.75" x14ac:dyDescent="0.2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</row>
    <row r="323" spans="2:46" ht="12.75" x14ac:dyDescent="0.2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</row>
    <row r="324" spans="2:46" ht="12.75" x14ac:dyDescent="0.2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</row>
    <row r="325" spans="2:46" ht="12.75" x14ac:dyDescent="0.2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</row>
    <row r="326" spans="2:46" ht="12.75" x14ac:dyDescent="0.2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</row>
    <row r="327" spans="2:46" ht="12.75" x14ac:dyDescent="0.2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</row>
    <row r="328" spans="2:46" ht="12.75" x14ac:dyDescent="0.2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</row>
    <row r="329" spans="2:46" ht="12.75" x14ac:dyDescent="0.2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</row>
    <row r="330" spans="2:46" ht="12.75" x14ac:dyDescent="0.2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</row>
    <row r="331" spans="2:46" ht="12.75" x14ac:dyDescent="0.2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</row>
    <row r="332" spans="2:46" ht="12.75" x14ac:dyDescent="0.2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</row>
    <row r="333" spans="2:46" ht="12.75" x14ac:dyDescent="0.2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</row>
    <row r="334" spans="2:46" ht="12.75" x14ac:dyDescent="0.2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</row>
    <row r="335" spans="2:46" ht="12.75" x14ac:dyDescent="0.2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</row>
    <row r="336" spans="2:46" ht="12.75" x14ac:dyDescent="0.2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</row>
    <row r="337" spans="2:46" ht="12.75" x14ac:dyDescent="0.2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</row>
    <row r="338" spans="2:46" ht="12.75" x14ac:dyDescent="0.2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</row>
    <row r="339" spans="2:46" ht="12.75" x14ac:dyDescent="0.2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</row>
    <row r="340" spans="2:46" ht="12.75" x14ac:dyDescent="0.2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</row>
    <row r="341" spans="2:46" ht="12.75" x14ac:dyDescent="0.2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</row>
    <row r="342" spans="2:46" ht="12.75" x14ac:dyDescent="0.2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</row>
    <row r="343" spans="2:46" ht="12.75" x14ac:dyDescent="0.2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</row>
    <row r="344" spans="2:46" ht="12.75" x14ac:dyDescent="0.2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</row>
    <row r="345" spans="2:46" ht="12.75" x14ac:dyDescent="0.2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</row>
    <row r="346" spans="2:46" ht="12.75" x14ac:dyDescent="0.2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</row>
    <row r="347" spans="2:46" ht="12.75" x14ac:dyDescent="0.2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</row>
    <row r="348" spans="2:46" ht="12.75" x14ac:dyDescent="0.2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</row>
    <row r="349" spans="2:46" ht="12.75" x14ac:dyDescent="0.2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</row>
    <row r="350" spans="2:46" ht="12.75" x14ac:dyDescent="0.2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</row>
    <row r="351" spans="2:46" ht="12.75" x14ac:dyDescent="0.2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</row>
    <row r="352" spans="2:46" ht="12.75" x14ac:dyDescent="0.2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</row>
    <row r="353" spans="2:46" ht="12.75" x14ac:dyDescent="0.2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</row>
    <row r="354" spans="2:46" ht="12.75" x14ac:dyDescent="0.2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</row>
    <row r="355" spans="2:46" ht="12.75" x14ac:dyDescent="0.2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</row>
    <row r="356" spans="2:46" ht="12.75" x14ac:dyDescent="0.2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</row>
    <row r="357" spans="2:46" ht="12.75" x14ac:dyDescent="0.2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</row>
    <row r="358" spans="2:46" ht="12.75" x14ac:dyDescent="0.2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</row>
    <row r="359" spans="2:46" ht="12.75" x14ac:dyDescent="0.2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</row>
    <row r="360" spans="2:46" ht="12.75" x14ac:dyDescent="0.2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</row>
    <row r="361" spans="2:46" ht="12.75" x14ac:dyDescent="0.2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</row>
    <row r="362" spans="2:46" ht="12.75" x14ac:dyDescent="0.2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</row>
    <row r="363" spans="2:46" ht="12.75" x14ac:dyDescent="0.2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</row>
    <row r="364" spans="2:46" ht="12.75" x14ac:dyDescent="0.2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</row>
    <row r="365" spans="2:46" ht="12.75" x14ac:dyDescent="0.2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</row>
    <row r="366" spans="2:46" ht="12.75" x14ac:dyDescent="0.2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</row>
    <row r="367" spans="2:46" ht="12.75" x14ac:dyDescent="0.2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</row>
    <row r="368" spans="2:46" ht="12.75" x14ac:dyDescent="0.2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</row>
    <row r="369" spans="2:46" ht="12.75" x14ac:dyDescent="0.2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</row>
    <row r="370" spans="2:46" ht="12.75" x14ac:dyDescent="0.2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</row>
    <row r="371" spans="2:46" ht="12.75" x14ac:dyDescent="0.2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</row>
    <row r="372" spans="2:46" ht="12.75" x14ac:dyDescent="0.2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</row>
    <row r="373" spans="2:46" ht="12.75" x14ac:dyDescent="0.2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</row>
    <row r="374" spans="2:46" ht="12.75" x14ac:dyDescent="0.2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</row>
    <row r="375" spans="2:46" ht="12.75" x14ac:dyDescent="0.2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</row>
    <row r="376" spans="2:46" ht="12.75" x14ac:dyDescent="0.2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</row>
    <row r="377" spans="2:46" ht="12.75" x14ac:dyDescent="0.2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</row>
    <row r="378" spans="2:46" ht="12.75" x14ac:dyDescent="0.2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</row>
    <row r="379" spans="2:46" ht="12.75" x14ac:dyDescent="0.2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</row>
    <row r="380" spans="2:46" ht="12.75" x14ac:dyDescent="0.2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</row>
    <row r="381" spans="2:46" ht="12.75" x14ac:dyDescent="0.2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</row>
    <row r="382" spans="2:46" ht="12.75" x14ac:dyDescent="0.2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</row>
    <row r="383" spans="2:46" ht="12.75" x14ac:dyDescent="0.2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</row>
    <row r="384" spans="2:46" ht="12.75" x14ac:dyDescent="0.2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</row>
    <row r="385" spans="2:46" ht="12.75" x14ac:dyDescent="0.2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</row>
    <row r="386" spans="2:46" ht="12.75" x14ac:dyDescent="0.2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</row>
    <row r="387" spans="2:46" ht="12.75" x14ac:dyDescent="0.2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</row>
    <row r="388" spans="2:46" ht="12.75" x14ac:dyDescent="0.2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</row>
    <row r="389" spans="2:46" ht="12.75" x14ac:dyDescent="0.2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</row>
    <row r="390" spans="2:46" ht="12.75" x14ac:dyDescent="0.2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</row>
    <row r="391" spans="2:46" ht="12.75" x14ac:dyDescent="0.2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</row>
    <row r="392" spans="2:46" ht="12.75" x14ac:dyDescent="0.2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</row>
    <row r="393" spans="2:46" ht="12.75" x14ac:dyDescent="0.2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</row>
    <row r="394" spans="2:46" ht="12.75" x14ac:dyDescent="0.2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</row>
    <row r="395" spans="2:46" ht="12.75" x14ac:dyDescent="0.2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</row>
    <row r="396" spans="2:46" ht="12.75" x14ac:dyDescent="0.2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</row>
    <row r="397" spans="2:46" ht="12.75" x14ac:dyDescent="0.2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</row>
    <row r="398" spans="2:46" ht="12.75" x14ac:dyDescent="0.2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</row>
    <row r="399" spans="2:46" ht="12.75" x14ac:dyDescent="0.2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</row>
    <row r="400" spans="2:46" ht="12.75" x14ac:dyDescent="0.2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</row>
    <row r="401" spans="2:46" ht="12.75" x14ac:dyDescent="0.2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</row>
    <row r="402" spans="2:46" ht="12.75" x14ac:dyDescent="0.2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</row>
    <row r="403" spans="2:46" ht="12.75" x14ac:dyDescent="0.2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</row>
    <row r="404" spans="2:46" ht="12.75" x14ac:dyDescent="0.2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</row>
    <row r="405" spans="2:46" ht="12.75" x14ac:dyDescent="0.2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</row>
    <row r="406" spans="2:46" ht="12.75" x14ac:dyDescent="0.2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</row>
    <row r="407" spans="2:46" ht="12.75" x14ac:dyDescent="0.2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</row>
    <row r="408" spans="2:46" ht="12.75" x14ac:dyDescent="0.2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</row>
    <row r="409" spans="2:46" ht="12.75" x14ac:dyDescent="0.2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</row>
    <row r="410" spans="2:46" ht="12.75" x14ac:dyDescent="0.2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</row>
    <row r="411" spans="2:46" ht="12.75" x14ac:dyDescent="0.2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</row>
    <row r="412" spans="2:46" ht="12.75" x14ac:dyDescent="0.2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</row>
    <row r="413" spans="2:46" ht="12.75" x14ac:dyDescent="0.2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</row>
    <row r="414" spans="2:46" ht="12.75" x14ac:dyDescent="0.2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</row>
    <row r="415" spans="2:46" ht="12.75" x14ac:dyDescent="0.2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</row>
    <row r="416" spans="2:46" ht="12.75" x14ac:dyDescent="0.2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</row>
    <row r="417" spans="2:46" ht="12.75" x14ac:dyDescent="0.2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</row>
    <row r="418" spans="2:46" ht="12.75" x14ac:dyDescent="0.2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</row>
    <row r="419" spans="2:46" ht="12.75" x14ac:dyDescent="0.2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</row>
    <row r="420" spans="2:46" ht="12.75" x14ac:dyDescent="0.2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</row>
    <row r="421" spans="2:46" ht="12.75" x14ac:dyDescent="0.2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</row>
    <row r="422" spans="2:46" ht="12.75" x14ac:dyDescent="0.2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</row>
    <row r="423" spans="2:46" ht="12.75" x14ac:dyDescent="0.2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</row>
    <row r="424" spans="2:46" ht="12.75" x14ac:dyDescent="0.2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</row>
    <row r="425" spans="2:46" ht="12.75" x14ac:dyDescent="0.2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</row>
    <row r="426" spans="2:46" ht="12.75" x14ac:dyDescent="0.2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</row>
    <row r="427" spans="2:46" ht="12.75" x14ac:dyDescent="0.2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</row>
    <row r="428" spans="2:46" ht="12.75" x14ac:dyDescent="0.2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</row>
    <row r="429" spans="2:46" ht="12.75" x14ac:dyDescent="0.2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</row>
    <row r="430" spans="2:46" ht="12.75" x14ac:dyDescent="0.2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</row>
    <row r="431" spans="2:46" ht="12.75" x14ac:dyDescent="0.2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</row>
    <row r="432" spans="2:46" ht="12.75" x14ac:dyDescent="0.2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</row>
    <row r="433" spans="2:46" ht="12.75" x14ac:dyDescent="0.2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</row>
    <row r="434" spans="2:46" ht="12.75" x14ac:dyDescent="0.2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</row>
    <row r="435" spans="2:46" ht="12.75" x14ac:dyDescent="0.2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</row>
    <row r="436" spans="2:46" ht="12.75" x14ac:dyDescent="0.2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</row>
    <row r="437" spans="2:46" ht="12.75" x14ac:dyDescent="0.2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</row>
    <row r="438" spans="2:46" ht="12.75" x14ac:dyDescent="0.2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</row>
    <row r="439" spans="2:46" ht="12.75" x14ac:dyDescent="0.2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</row>
    <row r="440" spans="2:46" ht="12.75" x14ac:dyDescent="0.2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</row>
    <row r="441" spans="2:46" ht="12.75" x14ac:dyDescent="0.2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</row>
    <row r="442" spans="2:46" ht="12.75" x14ac:dyDescent="0.2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</row>
    <row r="443" spans="2:46" ht="12.75" x14ac:dyDescent="0.2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</row>
    <row r="444" spans="2:46" ht="12.75" x14ac:dyDescent="0.2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</row>
    <row r="445" spans="2:46" ht="12.75" x14ac:dyDescent="0.2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</row>
    <row r="446" spans="2:46" ht="12.75" x14ac:dyDescent="0.2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</row>
    <row r="447" spans="2:46" ht="12.75" x14ac:dyDescent="0.2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</row>
    <row r="448" spans="2:46" ht="12.75" x14ac:dyDescent="0.2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</row>
    <row r="449" spans="2:46" ht="12.75" x14ac:dyDescent="0.2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</row>
    <row r="450" spans="2:46" ht="12.75" x14ac:dyDescent="0.2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</row>
    <row r="451" spans="2:46" ht="12.75" x14ac:dyDescent="0.2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</row>
    <row r="452" spans="2:46" ht="12.75" x14ac:dyDescent="0.2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</row>
    <row r="453" spans="2:46" ht="12.75" x14ac:dyDescent="0.2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</row>
    <row r="454" spans="2:46" ht="12.75" x14ac:dyDescent="0.2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</row>
    <row r="455" spans="2:46" ht="12.75" x14ac:dyDescent="0.2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</row>
    <row r="456" spans="2:46" ht="12.75" x14ac:dyDescent="0.2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</row>
    <row r="457" spans="2:46" ht="12.75" x14ac:dyDescent="0.2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</row>
    <row r="458" spans="2:46" ht="12.75" x14ac:dyDescent="0.2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</row>
    <row r="459" spans="2:46" ht="12.75" x14ac:dyDescent="0.2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</row>
    <row r="460" spans="2:46" ht="12.75" x14ac:dyDescent="0.2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</row>
    <row r="461" spans="2:46" ht="12.75" x14ac:dyDescent="0.2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</row>
    <row r="462" spans="2:46" ht="12.75" x14ac:dyDescent="0.2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</row>
    <row r="463" spans="2:46" ht="12.75" x14ac:dyDescent="0.2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</row>
    <row r="464" spans="2:46" ht="12.75" x14ac:dyDescent="0.2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</row>
    <row r="465" spans="2:46" ht="12.75" x14ac:dyDescent="0.2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</row>
    <row r="466" spans="2:46" ht="12.75" x14ac:dyDescent="0.2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</row>
    <row r="467" spans="2:46" ht="12.75" x14ac:dyDescent="0.2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</row>
    <row r="468" spans="2:46" ht="12.75" x14ac:dyDescent="0.2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</row>
    <row r="469" spans="2:46" ht="12.75" x14ac:dyDescent="0.2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</row>
    <row r="470" spans="2:46" ht="12.75" x14ac:dyDescent="0.2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</row>
    <row r="471" spans="2:46" ht="12.75" x14ac:dyDescent="0.2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</row>
    <row r="472" spans="2:46" ht="12.75" x14ac:dyDescent="0.2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</row>
    <row r="473" spans="2:46" ht="12.75" x14ac:dyDescent="0.2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</row>
    <row r="474" spans="2:46" ht="12.75" x14ac:dyDescent="0.2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</row>
    <row r="475" spans="2:46" ht="12.75" x14ac:dyDescent="0.2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</row>
    <row r="476" spans="2:46" ht="12.75" x14ac:dyDescent="0.2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</row>
    <row r="477" spans="2:46" ht="12.75" x14ac:dyDescent="0.2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</row>
    <row r="478" spans="2:46" ht="12.75" x14ac:dyDescent="0.2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</row>
    <row r="479" spans="2:46" ht="12.75" x14ac:dyDescent="0.2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</row>
    <row r="480" spans="2:46" ht="12.75" x14ac:dyDescent="0.2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</row>
    <row r="481" spans="2:46" ht="12.75" x14ac:dyDescent="0.2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</row>
    <row r="482" spans="2:46" ht="12.75" x14ac:dyDescent="0.2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</row>
    <row r="483" spans="2:46" ht="12.75" x14ac:dyDescent="0.2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</row>
    <row r="484" spans="2:46" ht="12.75" x14ac:dyDescent="0.2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</row>
    <row r="485" spans="2:46" ht="12.75" x14ac:dyDescent="0.2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</row>
    <row r="486" spans="2:46" ht="12.75" x14ac:dyDescent="0.2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</row>
    <row r="487" spans="2:46" ht="12.75" x14ac:dyDescent="0.2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</row>
    <row r="488" spans="2:46" ht="12.75" x14ac:dyDescent="0.2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</row>
    <row r="489" spans="2:46" ht="12.75" x14ac:dyDescent="0.2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</row>
    <row r="490" spans="2:46" ht="12.75" x14ac:dyDescent="0.2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</row>
    <row r="491" spans="2:46" ht="12.75" x14ac:dyDescent="0.2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</row>
    <row r="492" spans="2:46" ht="12.75" x14ac:dyDescent="0.2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</row>
    <row r="493" spans="2:46" ht="12.75" x14ac:dyDescent="0.2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</row>
    <row r="494" spans="2:46" ht="12.75" x14ac:dyDescent="0.2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</row>
    <row r="495" spans="2:46" ht="12.75" x14ac:dyDescent="0.2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</row>
    <row r="496" spans="2:46" ht="12.75" x14ac:dyDescent="0.2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</row>
    <row r="497" spans="2:46" ht="12.75" x14ac:dyDescent="0.2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</row>
    <row r="498" spans="2:46" ht="12.75" x14ac:dyDescent="0.2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</row>
    <row r="499" spans="2:46" ht="12.75" x14ac:dyDescent="0.2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</row>
    <row r="500" spans="2:46" ht="12.75" x14ac:dyDescent="0.2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</row>
    <row r="501" spans="2:46" ht="12.75" x14ac:dyDescent="0.2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</row>
    <row r="502" spans="2:46" ht="12.75" x14ac:dyDescent="0.2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</row>
    <row r="503" spans="2:46" ht="12.75" x14ac:dyDescent="0.2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</row>
    <row r="504" spans="2:46" ht="12.75" x14ac:dyDescent="0.2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</row>
    <row r="505" spans="2:46" ht="12.75" x14ac:dyDescent="0.2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</row>
    <row r="506" spans="2:46" ht="12.75" x14ac:dyDescent="0.2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</row>
    <row r="507" spans="2:46" ht="12.75" x14ac:dyDescent="0.2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</row>
    <row r="508" spans="2:46" ht="12.75" x14ac:dyDescent="0.2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</row>
    <row r="509" spans="2:46" ht="12.75" x14ac:dyDescent="0.2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</row>
    <row r="510" spans="2:46" ht="12.75" x14ac:dyDescent="0.2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</row>
    <row r="511" spans="2:46" ht="12.75" x14ac:dyDescent="0.2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</row>
    <row r="512" spans="2:46" ht="12.75" x14ac:dyDescent="0.2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</row>
    <row r="513" spans="2:46" ht="12.75" x14ac:dyDescent="0.2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</row>
    <row r="514" spans="2:46" ht="12.75" x14ac:dyDescent="0.2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</row>
    <row r="515" spans="2:46" ht="12.75" x14ac:dyDescent="0.2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</row>
    <row r="516" spans="2:46" ht="12.75" x14ac:dyDescent="0.2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</row>
    <row r="517" spans="2:46" ht="12.75" x14ac:dyDescent="0.2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</row>
    <row r="518" spans="2:46" ht="12.75" x14ac:dyDescent="0.2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</row>
    <row r="519" spans="2:46" ht="12.75" x14ac:dyDescent="0.2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</row>
    <row r="520" spans="2:46" ht="12.75" x14ac:dyDescent="0.2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</row>
    <row r="521" spans="2:46" ht="12.75" x14ac:dyDescent="0.2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</row>
    <row r="522" spans="2:46" ht="12.75" x14ac:dyDescent="0.2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</row>
    <row r="523" spans="2:46" ht="12.75" x14ac:dyDescent="0.2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</row>
    <row r="524" spans="2:46" ht="12.75" x14ac:dyDescent="0.2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</row>
    <row r="525" spans="2:46" ht="12.75" x14ac:dyDescent="0.2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</row>
    <row r="526" spans="2:46" ht="12.75" x14ac:dyDescent="0.2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</row>
    <row r="527" spans="2:46" ht="12.75" x14ac:dyDescent="0.2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</row>
    <row r="528" spans="2:46" ht="12.75" x14ac:dyDescent="0.2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</row>
    <row r="529" spans="2:46" ht="12.75" x14ac:dyDescent="0.2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</row>
    <row r="530" spans="2:46" ht="12.75" x14ac:dyDescent="0.2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</row>
    <row r="531" spans="2:46" ht="12.75" x14ac:dyDescent="0.2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</row>
    <row r="532" spans="2:46" ht="12.75" x14ac:dyDescent="0.2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</row>
    <row r="533" spans="2:46" ht="12.75" x14ac:dyDescent="0.2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</row>
    <row r="534" spans="2:46" ht="12.75" x14ac:dyDescent="0.2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</row>
    <row r="535" spans="2:46" ht="12.75" x14ac:dyDescent="0.2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</row>
    <row r="536" spans="2:46" ht="12.75" x14ac:dyDescent="0.2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</row>
    <row r="537" spans="2:46" ht="12.75" x14ac:dyDescent="0.2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</row>
    <row r="538" spans="2:46" ht="12.75" x14ac:dyDescent="0.2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</row>
    <row r="539" spans="2:46" ht="12.75" x14ac:dyDescent="0.2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</row>
    <row r="540" spans="2:46" ht="12.75" x14ac:dyDescent="0.2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</row>
    <row r="541" spans="2:46" ht="12.75" x14ac:dyDescent="0.2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</row>
    <row r="542" spans="2:46" ht="12.75" x14ac:dyDescent="0.2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</row>
    <row r="543" spans="2:46" ht="12.75" x14ac:dyDescent="0.2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</row>
    <row r="544" spans="2:46" ht="12.75" x14ac:dyDescent="0.2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</row>
    <row r="545" spans="2:46" ht="12.75" x14ac:dyDescent="0.2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</row>
    <row r="546" spans="2:46" ht="12.75" x14ac:dyDescent="0.2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</row>
    <row r="547" spans="2:46" ht="12.75" x14ac:dyDescent="0.2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</row>
    <row r="548" spans="2:46" ht="12.75" x14ac:dyDescent="0.2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</row>
    <row r="549" spans="2:46" ht="12.75" x14ac:dyDescent="0.2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</row>
    <row r="550" spans="2:46" ht="12.75" x14ac:dyDescent="0.2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</row>
    <row r="551" spans="2:46" ht="12.75" x14ac:dyDescent="0.2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</row>
    <row r="552" spans="2:46" ht="12.75" x14ac:dyDescent="0.2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</row>
    <row r="553" spans="2:46" ht="12.75" x14ac:dyDescent="0.2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</row>
    <row r="554" spans="2:46" ht="12.75" x14ac:dyDescent="0.2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</row>
    <row r="555" spans="2:46" ht="12.75" x14ac:dyDescent="0.2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</row>
    <row r="556" spans="2:46" ht="12.75" x14ac:dyDescent="0.2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</row>
    <row r="557" spans="2:46" ht="12.75" x14ac:dyDescent="0.2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</row>
    <row r="558" spans="2:46" ht="12.75" x14ac:dyDescent="0.2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</row>
    <row r="559" spans="2:46" ht="12.75" x14ac:dyDescent="0.2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</row>
    <row r="560" spans="2:46" ht="12.75" x14ac:dyDescent="0.2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</row>
    <row r="561" spans="2:46" ht="12.75" x14ac:dyDescent="0.2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</row>
    <row r="562" spans="2:46" ht="12.75" x14ac:dyDescent="0.2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</row>
    <row r="563" spans="2:46" ht="12.75" x14ac:dyDescent="0.2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</row>
    <row r="564" spans="2:46" ht="12.75" x14ac:dyDescent="0.2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</row>
    <row r="565" spans="2:46" ht="12.75" x14ac:dyDescent="0.2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</row>
    <row r="566" spans="2:46" ht="12.75" x14ac:dyDescent="0.2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</row>
    <row r="567" spans="2:46" ht="12.75" x14ac:dyDescent="0.2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</row>
    <row r="568" spans="2:46" ht="12.75" x14ac:dyDescent="0.2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</row>
    <row r="569" spans="2:46" ht="12.75" x14ac:dyDescent="0.2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</row>
    <row r="570" spans="2:46" ht="12.75" x14ac:dyDescent="0.2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</row>
    <row r="571" spans="2:46" ht="12.75" x14ac:dyDescent="0.2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</row>
    <row r="572" spans="2:46" ht="12.75" x14ac:dyDescent="0.2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</row>
    <row r="573" spans="2:46" ht="12.75" x14ac:dyDescent="0.2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</row>
    <row r="574" spans="2:46" ht="12.75" x14ac:dyDescent="0.2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</row>
    <row r="575" spans="2:46" ht="12.75" x14ac:dyDescent="0.2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</row>
    <row r="576" spans="2:46" ht="12.75" x14ac:dyDescent="0.2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</row>
    <row r="577" spans="2:46" ht="12.75" x14ac:dyDescent="0.2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</row>
    <row r="578" spans="2:46" ht="12.75" x14ac:dyDescent="0.2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</row>
    <row r="579" spans="2:46" ht="12.75" x14ac:dyDescent="0.2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</row>
    <row r="580" spans="2:46" ht="12.75" x14ac:dyDescent="0.2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</row>
    <row r="581" spans="2:46" ht="12.75" x14ac:dyDescent="0.2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</row>
    <row r="582" spans="2:46" ht="12.75" x14ac:dyDescent="0.2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</row>
    <row r="583" spans="2:46" ht="12.75" x14ac:dyDescent="0.2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</row>
    <row r="584" spans="2:46" ht="12.75" x14ac:dyDescent="0.2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</row>
    <row r="585" spans="2:46" ht="12.75" x14ac:dyDescent="0.2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</row>
    <row r="586" spans="2:46" ht="12.75" x14ac:dyDescent="0.2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</row>
    <row r="587" spans="2:46" ht="12.75" x14ac:dyDescent="0.2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</row>
    <row r="588" spans="2:46" ht="12.75" x14ac:dyDescent="0.2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</row>
    <row r="589" spans="2:46" ht="12.75" x14ac:dyDescent="0.2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</row>
    <row r="590" spans="2:46" ht="12.75" x14ac:dyDescent="0.2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</row>
    <row r="591" spans="2:46" ht="12.75" x14ac:dyDescent="0.2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</row>
    <row r="592" spans="2:46" ht="12.75" x14ac:dyDescent="0.2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</row>
    <row r="593" spans="2:46" ht="12.75" x14ac:dyDescent="0.2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</row>
    <row r="594" spans="2:46" ht="12.75" x14ac:dyDescent="0.2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</row>
    <row r="595" spans="2:46" ht="12.75" x14ac:dyDescent="0.2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</row>
    <row r="596" spans="2:46" ht="12.75" x14ac:dyDescent="0.2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</row>
    <row r="597" spans="2:46" ht="12.75" x14ac:dyDescent="0.2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</row>
    <row r="598" spans="2:46" ht="12.75" x14ac:dyDescent="0.2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</row>
    <row r="599" spans="2:46" ht="12.75" x14ac:dyDescent="0.2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</row>
    <row r="600" spans="2:46" ht="12.75" x14ac:dyDescent="0.2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</row>
    <row r="601" spans="2:46" ht="12.75" x14ac:dyDescent="0.2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</row>
    <row r="602" spans="2:46" ht="12.75" x14ac:dyDescent="0.2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</row>
    <row r="603" spans="2:46" ht="12.75" x14ac:dyDescent="0.2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</row>
    <row r="604" spans="2:46" ht="12.75" x14ac:dyDescent="0.2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</row>
    <row r="605" spans="2:46" ht="12.75" x14ac:dyDescent="0.2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</row>
    <row r="606" spans="2:46" ht="12.75" x14ac:dyDescent="0.2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</row>
    <row r="607" spans="2:46" ht="12.75" x14ac:dyDescent="0.2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</row>
    <row r="608" spans="2:46" ht="12.75" x14ac:dyDescent="0.2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</row>
    <row r="609" spans="2:46" ht="12.75" x14ac:dyDescent="0.2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</row>
    <row r="610" spans="2:46" ht="12.75" x14ac:dyDescent="0.2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</row>
    <row r="611" spans="2:46" ht="12.75" x14ac:dyDescent="0.2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</row>
    <row r="612" spans="2:46" ht="12.75" x14ac:dyDescent="0.2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</row>
    <row r="613" spans="2:46" ht="12.75" x14ac:dyDescent="0.2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</row>
    <row r="614" spans="2:46" ht="12.75" x14ac:dyDescent="0.2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</row>
    <row r="615" spans="2:46" ht="12.75" x14ac:dyDescent="0.2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</row>
    <row r="616" spans="2:46" ht="12.75" x14ac:dyDescent="0.2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</row>
    <row r="617" spans="2:46" ht="12.75" x14ac:dyDescent="0.2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</row>
    <row r="618" spans="2:46" ht="12.75" x14ac:dyDescent="0.2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</row>
    <row r="619" spans="2:46" ht="12.75" x14ac:dyDescent="0.2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</row>
    <row r="620" spans="2:46" ht="12.75" x14ac:dyDescent="0.2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</row>
    <row r="621" spans="2:46" ht="12.75" x14ac:dyDescent="0.2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</row>
    <row r="622" spans="2:46" ht="12.75" x14ac:dyDescent="0.2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</row>
    <row r="623" spans="2:46" ht="12.75" x14ac:dyDescent="0.2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</row>
    <row r="624" spans="2:46" ht="12.75" x14ac:dyDescent="0.2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</row>
    <row r="625" spans="2:46" ht="12.75" x14ac:dyDescent="0.2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</row>
    <row r="626" spans="2:46" ht="12.75" x14ac:dyDescent="0.2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</row>
    <row r="627" spans="2:46" ht="12.75" x14ac:dyDescent="0.2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</row>
    <row r="628" spans="2:46" ht="12.75" x14ac:dyDescent="0.2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</row>
    <row r="629" spans="2:46" ht="12.75" x14ac:dyDescent="0.2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</row>
    <row r="630" spans="2:46" ht="12.75" x14ac:dyDescent="0.2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</row>
    <row r="631" spans="2:46" ht="12.75" x14ac:dyDescent="0.2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</row>
    <row r="632" spans="2:46" ht="12.75" x14ac:dyDescent="0.2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</row>
    <row r="633" spans="2:46" ht="12.75" x14ac:dyDescent="0.2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</row>
    <row r="634" spans="2:46" ht="12.75" x14ac:dyDescent="0.2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</row>
    <row r="635" spans="2:46" ht="12.75" x14ac:dyDescent="0.2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</row>
    <row r="636" spans="2:46" ht="12.75" x14ac:dyDescent="0.2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</row>
    <row r="637" spans="2:46" ht="12.75" x14ac:dyDescent="0.2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</row>
    <row r="638" spans="2:46" ht="12.75" x14ac:dyDescent="0.2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</row>
    <row r="639" spans="2:46" ht="12.75" x14ac:dyDescent="0.2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</row>
    <row r="640" spans="2:46" ht="12.75" x14ac:dyDescent="0.2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</row>
    <row r="641" spans="2:46" ht="12.75" x14ac:dyDescent="0.2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</row>
    <row r="642" spans="2:46" ht="12.75" x14ac:dyDescent="0.2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</row>
    <row r="643" spans="2:46" ht="12.75" x14ac:dyDescent="0.2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</row>
    <row r="644" spans="2:46" ht="12.75" x14ac:dyDescent="0.2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</row>
    <row r="645" spans="2:46" ht="12.75" x14ac:dyDescent="0.2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</row>
    <row r="646" spans="2:46" ht="12.75" x14ac:dyDescent="0.2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</row>
    <row r="647" spans="2:46" ht="12.75" x14ac:dyDescent="0.2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</row>
    <row r="648" spans="2:46" ht="12.75" x14ac:dyDescent="0.2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</row>
    <row r="649" spans="2:46" ht="12.75" x14ac:dyDescent="0.2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</row>
    <row r="650" spans="2:46" ht="12.75" x14ac:dyDescent="0.2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</row>
    <row r="651" spans="2:46" ht="12.75" x14ac:dyDescent="0.2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</row>
    <row r="652" spans="2:46" ht="12.75" x14ac:dyDescent="0.2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</row>
    <row r="653" spans="2:46" ht="12.75" x14ac:dyDescent="0.2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</row>
    <row r="654" spans="2:46" ht="12.75" x14ac:dyDescent="0.2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</row>
    <row r="655" spans="2:46" ht="12.75" x14ac:dyDescent="0.2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</row>
    <row r="656" spans="2:46" ht="12.75" x14ac:dyDescent="0.2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</row>
    <row r="657" spans="2:46" ht="12.75" x14ac:dyDescent="0.2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</row>
    <row r="658" spans="2:46" ht="12.75" x14ac:dyDescent="0.2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</row>
    <row r="659" spans="2:46" ht="12.75" x14ac:dyDescent="0.2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</row>
    <row r="660" spans="2:46" ht="12.75" x14ac:dyDescent="0.2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</row>
    <row r="661" spans="2:46" ht="12.75" x14ac:dyDescent="0.2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</row>
    <row r="662" spans="2:46" ht="12.75" x14ac:dyDescent="0.2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</row>
    <row r="663" spans="2:46" ht="12.75" x14ac:dyDescent="0.2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</row>
    <row r="664" spans="2:46" ht="12.75" x14ac:dyDescent="0.2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</row>
    <row r="665" spans="2:46" ht="12.75" x14ac:dyDescent="0.2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</row>
    <row r="666" spans="2:46" ht="12.75" x14ac:dyDescent="0.2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</row>
    <row r="667" spans="2:46" ht="12.75" x14ac:dyDescent="0.2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</row>
    <row r="668" spans="2:46" ht="12.75" x14ac:dyDescent="0.2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</row>
    <row r="669" spans="2:46" ht="12.75" x14ac:dyDescent="0.2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</row>
    <row r="670" spans="2:46" ht="12.75" x14ac:dyDescent="0.2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</row>
    <row r="671" spans="2:46" ht="12.75" x14ac:dyDescent="0.2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</row>
    <row r="672" spans="2:46" ht="12.75" x14ac:dyDescent="0.2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</row>
    <row r="673" spans="2:46" ht="12.75" x14ac:dyDescent="0.2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</row>
    <row r="674" spans="2:46" ht="12.75" x14ac:dyDescent="0.2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</row>
    <row r="675" spans="2:46" ht="12.75" x14ac:dyDescent="0.2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</row>
    <row r="676" spans="2:46" ht="12.75" x14ac:dyDescent="0.2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</row>
    <row r="677" spans="2:46" ht="12.75" x14ac:dyDescent="0.2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</row>
    <row r="678" spans="2:46" ht="12.75" x14ac:dyDescent="0.2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</row>
    <row r="679" spans="2:46" ht="12.75" x14ac:dyDescent="0.2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</row>
    <row r="680" spans="2:46" ht="12.75" x14ac:dyDescent="0.2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</row>
    <row r="681" spans="2:46" ht="12.75" x14ac:dyDescent="0.2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</row>
    <row r="682" spans="2:46" ht="12.75" x14ac:dyDescent="0.2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</row>
    <row r="683" spans="2:46" ht="12.75" x14ac:dyDescent="0.2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 s="1">
        <f>+IF(SUM($H683:AE683)+$F683*$B683&gt;$F683,IF(SUM($H683:AE683)&lt;$F683,$F683-SUM($H683:AE683),0),$B683*$F683)</f>
        <v>0</v>
      </c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</row>
    <row r="684" spans="2:46" ht="12.75" x14ac:dyDescent="0.2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 s="1">
        <f>+IF(SUM($H684:AE684)+$F684*$B684&gt;$F684,IF(SUM($H684:AE684)&lt;$F684,$F684-SUM($H684:AE684),0),$B684*$F684)</f>
        <v>0</v>
      </c>
      <c r="AG684" s="1">
        <f>+IF(SUM($H684:AF684)+$F684*$B684&gt;$F684,IF(SUM($H684:AF684)&lt;$F684,$F684-SUM($H684:AF684),0),$B684*$F684)</f>
        <v>0</v>
      </c>
      <c r="AH684"/>
      <c r="AI684"/>
      <c r="AJ684"/>
      <c r="AK684"/>
      <c r="AL684"/>
      <c r="AM684"/>
      <c r="AN684"/>
      <c r="AO684"/>
      <c r="AP684"/>
      <c r="AQ684"/>
      <c r="AR684"/>
      <c r="AS684"/>
      <c r="AT684"/>
    </row>
    <row r="685" spans="2:46" ht="12.75" x14ac:dyDescent="0.2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 s="1">
        <f>+IF(SUM($H685:AE685)+$F685*$B685&gt;$F685,IF(SUM($H685:AE685)&lt;$F685,$F685-SUM($H685:AE685),0),$B685*$F685)</f>
        <v>0</v>
      </c>
      <c r="AG685" s="1">
        <f>+IF(SUM($H685:AF685)+$F685*$B685&gt;$F685,IF(SUM($H685:AF685)&lt;$F685,$F685-SUM($H685:AF685),0),$B685*$F685)</f>
        <v>0</v>
      </c>
      <c r="AH685" s="1">
        <f>+IF(SUM($H685:AG685)+$F685*$B685&gt;$F685,IF(SUM($H685:AG685)&lt;$F685,$F685-SUM($H685:AG685),0),$B685*$F685)</f>
        <v>0</v>
      </c>
      <c r="AI685"/>
      <c r="AJ685"/>
      <c r="AK685"/>
      <c r="AL685"/>
      <c r="AM685"/>
      <c r="AN685"/>
      <c r="AO685"/>
      <c r="AP685"/>
      <c r="AQ685"/>
      <c r="AR685"/>
      <c r="AS685"/>
      <c r="AT685"/>
    </row>
    <row r="686" spans="2:46" ht="12.75" x14ac:dyDescent="0.2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 s="1">
        <f>+IF(SUM($H686:AE686)+$F686*$B686&gt;$F686,IF(SUM($H686:AE686)&lt;$F686,$F686-SUM($H686:AE686),0),$B686*$F686)</f>
        <v>0</v>
      </c>
      <c r="AG686" s="1">
        <f>+IF(SUM($H686:AF686)+$F686*$B686&gt;$F686,IF(SUM($H686:AF686)&lt;$F686,$F686-SUM($H686:AF686),0),$B686*$F686)</f>
        <v>0</v>
      </c>
      <c r="AH686" s="1">
        <f>+IF(SUM($H686:AG686)+$F686*$B686&gt;$F686,IF(SUM($H686:AG686)&lt;$F686,$F686-SUM($H686:AG686),0),$B686*$F686)</f>
        <v>0</v>
      </c>
      <c r="AI686" s="1">
        <f>+IF(SUM($H686:AH686)+$F686*$B686&gt;$F686,IF(SUM($H686:AH686)&lt;$F686,$F686-SUM($H686:AH686),0),$B686*$F686)</f>
        <v>0</v>
      </c>
      <c r="AJ686"/>
      <c r="AK686"/>
      <c r="AL686"/>
      <c r="AM686"/>
      <c r="AN686"/>
      <c r="AO686"/>
      <c r="AP686"/>
      <c r="AQ686"/>
      <c r="AR686"/>
      <c r="AS686"/>
      <c r="AT686"/>
    </row>
    <row r="687" spans="2:46" ht="12.75" x14ac:dyDescent="0.2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 s="1">
        <f>+IF(SUM($H687:AE687)+$F687*$B687&gt;$F687,IF(SUM($H687:AE687)&lt;$F687,$F687-SUM($H687:AE687),0),$B687*$F687)</f>
        <v>0</v>
      </c>
      <c r="AG687" s="1">
        <f>+IF(SUM($H687:AF687)+$F687*$B687&gt;$F687,IF(SUM($H687:AF687)&lt;$F687,$F687-SUM($H687:AF687),0),$B687*$F687)</f>
        <v>0</v>
      </c>
      <c r="AH687" s="1">
        <f>+IF(SUM($H687:AG687)+$F687*$B687&gt;$F687,IF(SUM($H687:AG687)&lt;$F687,$F687-SUM($H687:AG687),0),$B687*$F687)</f>
        <v>0</v>
      </c>
      <c r="AI687" s="1">
        <f>+IF(SUM($H687:AH687)+$F687*$B687&gt;$F687,IF(SUM($H687:AH687)&lt;$F687,$F687-SUM($H687:AH687),0),$B687*$F687)</f>
        <v>0</v>
      </c>
      <c r="AJ687" s="1">
        <f>+IF(SUM($H687:AI687)+$F687*$B687&gt;$F687,IF(SUM($H687:AI687)&lt;$F687,$F687-SUM($H687:AI687),0),$B687*$F687)</f>
        <v>0</v>
      </c>
      <c r="AK687"/>
      <c r="AL687"/>
      <c r="AM687"/>
      <c r="AN687"/>
      <c r="AO687"/>
      <c r="AP687"/>
      <c r="AQ687"/>
      <c r="AR687"/>
      <c r="AS687"/>
      <c r="AT687"/>
    </row>
    <row r="688" spans="2:46" ht="12.75" x14ac:dyDescent="0.2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 s="1">
        <f>+IF(SUM($H688:AE688)+$F688*$B688&gt;$F688,IF(SUM($H688:AE688)&lt;$F688,$F688-SUM($H688:AE688),0),$B688*$F688)</f>
        <v>0</v>
      </c>
      <c r="AG688" s="1">
        <f>+IF(SUM($H688:AF688)+$F688*$B688&gt;$F688,IF(SUM($H688:AF688)&lt;$F688,$F688-SUM($H688:AF688),0),$B688*$F688)</f>
        <v>0</v>
      </c>
      <c r="AH688" s="1">
        <f>+IF(SUM($H688:AG688)+$F688*$B688&gt;$F688,IF(SUM($H688:AG688)&lt;$F688,$F688-SUM($H688:AG688),0),$B688*$F688)</f>
        <v>0</v>
      </c>
      <c r="AI688" s="1">
        <f>+IF(SUM($H688:AH688)+$F688*$B688&gt;$F688,IF(SUM($H688:AH688)&lt;$F688,$F688-SUM($H688:AH688),0),$B688*$F688)</f>
        <v>0</v>
      </c>
      <c r="AJ688" s="1">
        <f>+IF(SUM($H688:AI688)+$F688*$B688&gt;$F688,IF(SUM($H688:AI688)&lt;$F688,$F688-SUM($H688:AI688),0),$B688*$F688)</f>
        <v>0</v>
      </c>
      <c r="AK688" s="1">
        <f>+IF(SUM($H688:AJ688)+$F688*$B688&gt;$F688,IF(SUM($H688:AJ688)&lt;$F688,$F688-SUM($H688:AJ688),0),$B688*$F688)</f>
        <v>0</v>
      </c>
      <c r="AL688"/>
      <c r="AM688"/>
      <c r="AN688"/>
      <c r="AO688"/>
      <c r="AP688"/>
      <c r="AQ688"/>
      <c r="AR688"/>
      <c r="AS688"/>
      <c r="AT688"/>
    </row>
    <row r="689" spans="2:53" ht="12.75" x14ac:dyDescent="0.2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 s="1">
        <f>+IF(SUM($H689:AE689)+$F689*$B689&gt;$F689,IF(SUM($H689:AE689)&lt;$F689,$F689-SUM($H689:AE689),0),$B689*$F689)</f>
        <v>0</v>
      </c>
      <c r="AG689" s="1">
        <f>+IF(SUM($H689:AF689)+$F689*$B689&gt;$F689,IF(SUM($H689:AF689)&lt;$F689,$F689-SUM($H689:AF689),0),$B689*$F689)</f>
        <v>0</v>
      </c>
      <c r="AH689" s="1">
        <f>+IF(SUM($H689:AG689)+$F689*$B689&gt;$F689,IF(SUM($H689:AG689)&lt;$F689,$F689-SUM($H689:AG689),0),$B689*$F689)</f>
        <v>0</v>
      </c>
      <c r="AI689" s="1">
        <f>+IF(SUM($H689:AH689)+$F689*$B689&gt;$F689,IF(SUM($H689:AH689)&lt;$F689,$F689-SUM($H689:AH689),0),$B689*$F689)</f>
        <v>0</v>
      </c>
      <c r="AJ689" s="1">
        <f>+IF(SUM($H689:AI689)+$F689*$B689&gt;$F689,IF(SUM($H689:AI689)&lt;$F689,$F689-SUM($H689:AI689),0),$B689*$F689)</f>
        <v>0</v>
      </c>
      <c r="AK689" s="1">
        <f>+IF(SUM($H689:AJ689)+$F689*$B689&gt;$F689,IF(SUM($H689:AJ689)&lt;$F689,$F689-SUM($H689:AJ689),0),$B689*$F689)</f>
        <v>0</v>
      </c>
      <c r="AL689" s="1">
        <f>+IF(SUM($H689:AK689)+$F689*$B689&gt;$F689,IF(SUM($H689:AK689)&lt;$F689,$F689-SUM($H689:AK689),0),$B689*$F689)</f>
        <v>0</v>
      </c>
      <c r="AM689"/>
      <c r="AN689"/>
      <c r="AO689"/>
      <c r="AP689"/>
      <c r="AQ689"/>
      <c r="AR689"/>
      <c r="AS689"/>
      <c r="AT689"/>
    </row>
    <row r="690" spans="2:53" ht="12.75" x14ac:dyDescent="0.2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 s="1">
        <f>+IF(SUM($H690:AE690)+$F690*$B690&gt;$F690,IF(SUM($H690:AE690)&lt;$F690,$F690-SUM($H690:AE690),0),$B690*$F690)</f>
        <v>0</v>
      </c>
      <c r="AG690" s="1">
        <f>+IF(SUM($H690:AF690)+$F690*$B690&gt;$F690,IF(SUM($H690:AF690)&lt;$F690,$F690-SUM($H690:AF690),0),$B690*$F690)</f>
        <v>0</v>
      </c>
      <c r="AH690" s="1">
        <f>+IF(SUM($H690:AG690)+$F690*$B690&gt;$F690,IF(SUM($H690:AG690)&lt;$F690,$F690-SUM($H690:AG690),0),$B690*$F690)</f>
        <v>0</v>
      </c>
      <c r="AI690" s="1">
        <f>+IF(SUM($H690:AH690)+$F690*$B690&gt;$F690,IF(SUM($H690:AH690)&lt;$F690,$F690-SUM($H690:AH690),0),$B690*$F690)</f>
        <v>0</v>
      </c>
      <c r="AJ690" s="1">
        <f>+IF(SUM($H690:AI690)+$F690*$B690&gt;$F690,IF(SUM($H690:AI690)&lt;$F690,$F690-SUM($H690:AI690),0),$B690*$F690)</f>
        <v>0</v>
      </c>
      <c r="AK690" s="1">
        <f>+IF(SUM($H690:AJ690)+$F690*$B690&gt;$F690,IF(SUM($H690:AJ690)&lt;$F690,$F690-SUM($H690:AJ690),0),$B690*$F690)</f>
        <v>0</v>
      </c>
      <c r="AL690" s="1">
        <f>+IF(SUM($H690:AK690)+$F690*$B690&gt;$F690,IF(SUM($H690:AK690)&lt;$F690,$F690-SUM($H690:AK690),0),$B690*$F690)</f>
        <v>0</v>
      </c>
      <c r="AM690" s="1">
        <f>+IF(SUM($H690:AL690)+$F690*$B690&gt;$F690,IF(SUM($H690:AL690)&lt;$F690,$F690-SUM($H690:AL690),0),$B690*$F690)</f>
        <v>0</v>
      </c>
      <c r="AN690"/>
      <c r="AO690"/>
      <c r="AP690"/>
      <c r="AQ690"/>
      <c r="AR690"/>
      <c r="AS690"/>
      <c r="AT690"/>
    </row>
    <row r="691" spans="2:53" ht="12.75" x14ac:dyDescent="0.2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 s="1">
        <f>+IF(SUM($H691:AE691)+$F691*$B691&gt;$F691,IF(SUM($H691:AE691)&lt;$F691,$F691-SUM($H691:AE691),0),$B691*$F691)</f>
        <v>0</v>
      </c>
      <c r="AG691" s="1">
        <f>+IF(SUM($H691:AF691)+$F691*$B691&gt;$F691,IF(SUM($H691:AF691)&lt;$F691,$F691-SUM($H691:AF691),0),$B691*$F691)</f>
        <v>0</v>
      </c>
      <c r="AH691" s="1">
        <f>+IF(SUM($H691:AG691)+$F691*$B691&gt;$F691,IF(SUM($H691:AG691)&lt;$F691,$F691-SUM($H691:AG691),0),$B691*$F691)</f>
        <v>0</v>
      </c>
      <c r="AI691" s="1">
        <f>+IF(SUM($H691:AH691)+$F691*$B691&gt;$F691,IF(SUM($H691:AH691)&lt;$F691,$F691-SUM($H691:AH691),0),$B691*$F691)</f>
        <v>0</v>
      </c>
      <c r="AJ691" s="1">
        <f>+IF(SUM($H691:AI691)+$F691*$B691&gt;$F691,IF(SUM($H691:AI691)&lt;$F691,$F691-SUM($H691:AI691),0),$B691*$F691)</f>
        <v>0</v>
      </c>
      <c r="AK691" s="1">
        <f>+IF(SUM($H691:AJ691)+$F691*$B691&gt;$F691,IF(SUM($H691:AJ691)&lt;$F691,$F691-SUM($H691:AJ691),0),$B691*$F691)</f>
        <v>0</v>
      </c>
      <c r="AL691" s="1">
        <f>+IF(SUM($H691:AK691)+$F691*$B691&gt;$F691,IF(SUM($H691:AK691)&lt;$F691,$F691-SUM($H691:AK691),0),$B691*$F691)</f>
        <v>0</v>
      </c>
      <c r="AM691" s="1">
        <f>+IF(SUM($H691:AL691)+$F691*$B691&gt;$F691,IF(SUM($H691:AL691)&lt;$F691,$F691-SUM($H691:AL691),0),$B691*$F691)</f>
        <v>0</v>
      </c>
      <c r="AN691" s="1">
        <f>+IF(SUM($H691:AM691)+$F691*$B691&gt;$F691,IF(SUM($H691:AM691)&lt;$F691,$F691-SUM($H691:AM691),0),$B691*$F691)</f>
        <v>0</v>
      </c>
      <c r="AO691"/>
      <c r="AP691"/>
      <c r="AQ691"/>
      <c r="AR691"/>
      <c r="AS691"/>
      <c r="AT691"/>
    </row>
    <row r="692" spans="2:53" ht="12.75" x14ac:dyDescent="0.2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 s="1">
        <f>+IF(SUM($H692:AE692)+$F692*$B692&gt;$F692,IF(SUM($H692:AE692)&lt;$F692,$F692-SUM($H692:AE692),0),$B692*$F692)</f>
        <v>0</v>
      </c>
      <c r="AG692" s="1">
        <f>+IF(SUM($H692:AF692)+$F692*$B692&gt;$F692,IF(SUM($H692:AF692)&lt;$F692,$F692-SUM($H692:AF692),0),$B692*$F692)</f>
        <v>0</v>
      </c>
      <c r="AH692" s="1">
        <f>+IF(SUM($H692:AG692)+$F692*$B692&gt;$F692,IF(SUM($H692:AG692)&lt;$F692,$F692-SUM($H692:AG692),0),$B692*$F692)</f>
        <v>0</v>
      </c>
      <c r="AI692" s="1">
        <f>+IF(SUM($H692:AH692)+$F692*$B692&gt;$F692,IF(SUM($H692:AH692)&lt;$F692,$F692-SUM($H692:AH692),0),$B692*$F692)</f>
        <v>0</v>
      </c>
      <c r="AJ692" s="1">
        <f>+IF(SUM($H692:AI692)+$F692*$B692&gt;$F692,IF(SUM($H692:AI692)&lt;$F692,$F692-SUM($H692:AI692),0),$B692*$F692)</f>
        <v>0</v>
      </c>
      <c r="AK692" s="1">
        <f>+IF(SUM($H692:AJ692)+$F692*$B692&gt;$F692,IF(SUM($H692:AJ692)&lt;$F692,$F692-SUM($H692:AJ692),0),$B692*$F692)</f>
        <v>0</v>
      </c>
      <c r="AL692" s="1">
        <f>+IF(SUM($H692:AK692)+$F692*$B692&gt;$F692,IF(SUM($H692:AK692)&lt;$F692,$F692-SUM($H692:AK692),0),$B692*$F692)</f>
        <v>0</v>
      </c>
      <c r="AM692" s="1">
        <f>+IF(SUM($H692:AL692)+$F692*$B692&gt;$F692,IF(SUM($H692:AL692)&lt;$F692,$F692-SUM($H692:AL692),0),$B692*$F692)</f>
        <v>0</v>
      </c>
      <c r="AN692" s="1">
        <f>+IF(SUM($H692:AM692)+$F692*$B692&gt;$F692,IF(SUM($H692:AM692)&lt;$F692,$F692-SUM($H692:AM692),0),$B692*$F692)</f>
        <v>0</v>
      </c>
      <c r="AO692" s="1">
        <f>+IF(SUM($H692:AN692)+$F692*$B692&gt;$F692,IF(SUM($H692:AN692)&lt;$F692,$F692-SUM($H692:AN692),0),$B692*$F692)</f>
        <v>0</v>
      </c>
      <c r="AP692"/>
      <c r="AQ692"/>
      <c r="AR692"/>
      <c r="AS692"/>
      <c r="AT692"/>
    </row>
    <row r="693" spans="2:53" ht="12.75" x14ac:dyDescent="0.2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 s="1">
        <f>+IF(SUM($H693:AE693)+$F693*$B693&gt;$F693,IF(SUM($H693:AE693)&lt;$F693,$F693-SUM($H693:AE693),0),$B693*$F693)</f>
        <v>0</v>
      </c>
      <c r="AG693" s="1">
        <f>+IF(SUM($H693:AF693)+$F693*$B693&gt;$F693,IF(SUM($H693:AF693)&lt;$F693,$F693-SUM($H693:AF693),0),$B693*$F693)</f>
        <v>0</v>
      </c>
      <c r="AH693" s="1">
        <f>+IF(SUM($H693:AG693)+$F693*$B693&gt;$F693,IF(SUM($H693:AG693)&lt;$F693,$F693-SUM($H693:AG693),0),$B693*$F693)</f>
        <v>0</v>
      </c>
      <c r="AI693" s="1">
        <f>+IF(SUM($H693:AH693)+$F693*$B693&gt;$F693,IF(SUM($H693:AH693)&lt;$F693,$F693-SUM($H693:AH693),0),$B693*$F693)</f>
        <v>0</v>
      </c>
      <c r="AJ693" s="1">
        <f>+IF(SUM($H693:AI693)+$F693*$B693&gt;$F693,IF(SUM($H693:AI693)&lt;$F693,$F693-SUM($H693:AI693),0),$B693*$F693)</f>
        <v>0</v>
      </c>
      <c r="AK693" s="1">
        <f>+IF(SUM($H693:AJ693)+$F693*$B693&gt;$F693,IF(SUM($H693:AJ693)&lt;$F693,$F693-SUM($H693:AJ693),0),$B693*$F693)</f>
        <v>0</v>
      </c>
      <c r="AL693" s="1">
        <f>+IF(SUM($H693:AK693)+$F693*$B693&gt;$F693,IF(SUM($H693:AK693)&lt;$F693,$F693-SUM($H693:AK693),0),$B693*$F693)</f>
        <v>0</v>
      </c>
      <c r="AM693" s="1">
        <f>+IF(SUM($H693:AL693)+$F693*$B693&gt;$F693,IF(SUM($H693:AL693)&lt;$F693,$F693-SUM($H693:AL693),0),$B693*$F693)</f>
        <v>0</v>
      </c>
      <c r="AN693" s="1">
        <f>+IF(SUM($H693:AM693)+$F693*$B693&gt;$F693,IF(SUM($H693:AM693)&lt;$F693,$F693-SUM($H693:AM693),0),$B693*$F693)</f>
        <v>0</v>
      </c>
      <c r="AO693" s="1">
        <f>+IF(SUM($H693:AN693)+$F693*$B693&gt;$F693,IF(SUM($H693:AN693)&lt;$F693,$F693-SUM($H693:AN693),0),$B693*$F693)</f>
        <v>0</v>
      </c>
      <c r="AP693" s="1">
        <f>+IF(SUM($H693:AO693)+$F693*$B693&gt;$F693,IF(SUM($H693:AO693)&lt;$F693,$F693-SUM($H693:AO693),0),$B693*$F693)</f>
        <v>0</v>
      </c>
      <c r="AQ693"/>
      <c r="AR693"/>
      <c r="AS693"/>
      <c r="AT693"/>
    </row>
    <row r="694" spans="2:53" ht="12.75" x14ac:dyDescent="0.2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 s="1">
        <f>+IF(SUM($H694:AE694)+$F694*$B694&gt;$F694,IF(SUM($H694:AE694)&lt;$F694,$F694-SUM($H694:AE694),0),$B694*$F694)</f>
        <v>0</v>
      </c>
      <c r="AG694" s="1">
        <f>+IF(SUM($H694:AF694)+$F694*$B694&gt;$F694,IF(SUM($H694:AF694)&lt;$F694,$F694-SUM($H694:AF694),0),$B694*$F694)</f>
        <v>0</v>
      </c>
      <c r="AH694" s="1">
        <f>+IF(SUM($H694:AG694)+$F694*$B694&gt;$F694,IF(SUM($H694:AG694)&lt;$F694,$F694-SUM($H694:AG694),0),$B694*$F694)</f>
        <v>0</v>
      </c>
      <c r="AI694" s="1">
        <f>+IF(SUM($H694:AH694)+$F694*$B694&gt;$F694,IF(SUM($H694:AH694)&lt;$F694,$F694-SUM($H694:AH694),0),$B694*$F694)</f>
        <v>0</v>
      </c>
      <c r="AJ694" s="1">
        <f>+IF(SUM($H694:AI694)+$F694*$B694&gt;$F694,IF(SUM($H694:AI694)&lt;$F694,$F694-SUM($H694:AI694),0),$B694*$F694)</f>
        <v>0</v>
      </c>
      <c r="AK694" s="1">
        <f>+IF(SUM($H694:AJ694)+$F694*$B694&gt;$F694,IF(SUM($H694:AJ694)&lt;$F694,$F694-SUM($H694:AJ694),0),$B694*$F694)</f>
        <v>0</v>
      </c>
      <c r="AL694" s="1">
        <f>+IF(SUM($H694:AK694)+$F694*$B694&gt;$F694,IF(SUM($H694:AK694)&lt;$F694,$F694-SUM($H694:AK694),0),$B694*$F694)</f>
        <v>0</v>
      </c>
      <c r="AM694" s="1">
        <f>+IF(SUM($H694:AL694)+$F694*$B694&gt;$F694,IF(SUM($H694:AL694)&lt;$F694,$F694-SUM($H694:AL694),0),$B694*$F694)</f>
        <v>0</v>
      </c>
      <c r="AN694" s="1">
        <f>+IF(SUM($H694:AM694)+$F694*$B694&gt;$F694,IF(SUM($H694:AM694)&lt;$F694,$F694-SUM($H694:AM694),0),$B694*$F694)</f>
        <v>0</v>
      </c>
      <c r="AO694" s="1">
        <f>+IF(SUM($H694:AN694)+$F694*$B694&gt;$F694,IF(SUM($H694:AN694)&lt;$F694,$F694-SUM($H694:AN694),0),$B694*$F694)</f>
        <v>0</v>
      </c>
      <c r="AP694" s="1">
        <f>+IF(SUM($H694:AO694)+$F694*$B694&gt;$F694,IF(SUM($H694:AO694)&lt;$F694,$F694-SUM($H694:AO694),0),$B694*$F694)</f>
        <v>0</v>
      </c>
      <c r="AQ694" s="1">
        <f>+IF(SUM($H694:AP694)+$F694*$B694&gt;$F694,IF(SUM($H694:AP694)&lt;$F694,$F694-SUM($H694:AP694),0),$B694*$F694)</f>
        <v>0</v>
      </c>
      <c r="AR694"/>
      <c r="AS694"/>
      <c r="AT694"/>
    </row>
    <row r="695" spans="2:53" ht="12.75" x14ac:dyDescent="0.2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 s="1">
        <f>+IF(SUM($H695:AE695)+$F695*$B695&gt;$F695,IF(SUM($H695:AE695)&lt;$F695,$F695-SUM($H695:AE695),0),$B695*$F695)</f>
        <v>0</v>
      </c>
      <c r="AG695" s="1">
        <f>+IF(SUM($H695:AF695)+$F695*$B695&gt;$F695,IF(SUM($H695:AF695)&lt;$F695,$F695-SUM($H695:AF695),0),$B695*$F695)</f>
        <v>0</v>
      </c>
      <c r="AH695" s="1">
        <f>+IF(SUM($H695:AG695)+$F695*$B695&gt;$F695,IF(SUM($H695:AG695)&lt;$F695,$F695-SUM($H695:AG695),0),$B695*$F695)</f>
        <v>0</v>
      </c>
      <c r="AI695" s="1">
        <f>+IF(SUM($H695:AH695)+$F695*$B695&gt;$F695,IF(SUM($H695:AH695)&lt;$F695,$F695-SUM($H695:AH695),0),$B695*$F695)</f>
        <v>0</v>
      </c>
      <c r="AJ695" s="1">
        <f>+IF(SUM($H695:AI695)+$F695*$B695&gt;$F695,IF(SUM($H695:AI695)&lt;$F695,$F695-SUM($H695:AI695),0),$B695*$F695)</f>
        <v>0</v>
      </c>
      <c r="AK695" s="1">
        <f>+IF(SUM($H695:AJ695)+$F695*$B695&gt;$F695,IF(SUM($H695:AJ695)&lt;$F695,$F695-SUM($H695:AJ695),0),$B695*$F695)</f>
        <v>0</v>
      </c>
      <c r="AL695" s="1">
        <f>+IF(SUM($H695:AK695)+$F695*$B695&gt;$F695,IF(SUM($H695:AK695)&lt;$F695,$F695-SUM($H695:AK695),0),$B695*$F695)</f>
        <v>0</v>
      </c>
      <c r="AM695" s="1">
        <f>+IF(SUM($H695:AL695)+$F695*$B695&gt;$F695,IF(SUM($H695:AL695)&lt;$F695,$F695-SUM($H695:AL695),0),$B695*$F695)</f>
        <v>0</v>
      </c>
      <c r="AN695" s="1">
        <f>+IF(SUM($H695:AM695)+$F695*$B695&gt;$F695,IF(SUM($H695:AM695)&lt;$F695,$F695-SUM($H695:AM695),0),$B695*$F695)</f>
        <v>0</v>
      </c>
      <c r="AO695" s="1">
        <f>+IF(SUM($H695:AN695)+$F695*$B695&gt;$F695,IF(SUM($H695:AN695)&lt;$F695,$F695-SUM($H695:AN695),0),$B695*$F695)</f>
        <v>0</v>
      </c>
      <c r="AP695" s="1">
        <f>+IF(SUM($H695:AO695)+$F695*$B695&gt;$F695,IF(SUM($H695:AO695)&lt;$F695,$F695-SUM($H695:AO695),0),$B695*$F695)</f>
        <v>0</v>
      </c>
      <c r="AQ695" s="1">
        <f>+IF(SUM($H695:AP695)+$F695*$B695&gt;$F695,IF(SUM($H695:AP695)&lt;$F695,$F695-SUM($H695:AP695),0),$B695*$F695)</f>
        <v>0</v>
      </c>
      <c r="AR695" s="1">
        <f>+IF(SUM($H695:AQ695)+$F695*$B695&gt;$F695,IF(SUM($H695:AQ695)&lt;$F695,$F695-SUM($H695:AQ695),0),$B695*$F695)</f>
        <v>0</v>
      </c>
      <c r="AS695"/>
      <c r="AT695"/>
    </row>
    <row r="696" spans="2:53" ht="12.75" x14ac:dyDescent="0.2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 s="1">
        <f>+IF(SUM($H696:AE696)+$F696*$B696&gt;$F696,IF(SUM($H696:AE696)&lt;$F696,$F696-SUM($H696:AE696),0),$B696*$F696)</f>
        <v>0</v>
      </c>
      <c r="AG696" s="1">
        <f>+IF(SUM($H696:AF696)+$F696*$B696&gt;$F696,IF(SUM($H696:AF696)&lt;$F696,$F696-SUM($H696:AF696),0),$B696*$F696)</f>
        <v>0</v>
      </c>
      <c r="AH696" s="1">
        <f>+IF(SUM($H696:AG696)+$F696*$B696&gt;$F696,IF(SUM($H696:AG696)&lt;$F696,$F696-SUM($H696:AG696),0),$B696*$F696)</f>
        <v>0</v>
      </c>
      <c r="AI696" s="1">
        <f>+IF(SUM($H696:AH696)+$F696*$B696&gt;$F696,IF(SUM($H696:AH696)&lt;$F696,$F696-SUM($H696:AH696),0),$B696*$F696)</f>
        <v>0</v>
      </c>
      <c r="AJ696" s="1">
        <f>+IF(SUM($H696:AI696)+$F696*$B696&gt;$F696,IF(SUM($H696:AI696)&lt;$F696,$F696-SUM($H696:AI696),0),$B696*$F696)</f>
        <v>0</v>
      </c>
      <c r="AK696" s="1">
        <f>+IF(SUM($H696:AJ696)+$F696*$B696&gt;$F696,IF(SUM($H696:AJ696)&lt;$F696,$F696-SUM($H696:AJ696),0),$B696*$F696)</f>
        <v>0</v>
      </c>
      <c r="AL696" s="1">
        <f>+IF(SUM($H696:AK696)+$F696*$B696&gt;$F696,IF(SUM($H696:AK696)&lt;$F696,$F696-SUM($H696:AK696),0),$B696*$F696)</f>
        <v>0</v>
      </c>
      <c r="AM696" s="1">
        <f>+IF(SUM($H696:AL696)+$F696*$B696&gt;$F696,IF(SUM($H696:AL696)&lt;$F696,$F696-SUM($H696:AL696),0),$B696*$F696)</f>
        <v>0</v>
      </c>
      <c r="AN696" s="1">
        <f>+IF(SUM($H696:AM696)+$F696*$B696&gt;$F696,IF(SUM($H696:AM696)&lt;$F696,$F696-SUM($H696:AM696),0),$B696*$F696)</f>
        <v>0</v>
      </c>
      <c r="AO696" s="1">
        <f>+IF(SUM($H696:AN696)+$F696*$B696&gt;$F696,IF(SUM($H696:AN696)&lt;$F696,$F696-SUM($H696:AN696),0),$B696*$F696)</f>
        <v>0</v>
      </c>
      <c r="AP696" s="1">
        <f>+IF(SUM($H696:AO696)+$F696*$B696&gt;$F696,IF(SUM($H696:AO696)&lt;$F696,$F696-SUM($H696:AO696),0),$B696*$F696)</f>
        <v>0</v>
      </c>
      <c r="AQ696" s="1">
        <f>+IF(SUM($H696:AP696)+$F696*$B696&gt;$F696,IF(SUM($H696:AP696)&lt;$F696,$F696-SUM($H696:AP696),0),$B696*$F696)</f>
        <v>0</v>
      </c>
      <c r="AR696" s="1">
        <f>+IF(SUM($H696:AQ696)+$F696*$B696&gt;$F696,IF(SUM($H696:AQ696)&lt;$F696,$F696-SUM($H696:AQ696),0),$B696*$F696)</f>
        <v>0</v>
      </c>
      <c r="AS696" s="1">
        <f>+IF(SUM($H696:AR696)+$F696*$B696&gt;$F696,IF(SUM($H696:AR696)&lt;$F696,$F696-SUM($H696:AR696),0),$B696*$F696)</f>
        <v>0</v>
      </c>
      <c r="AT696"/>
    </row>
    <row r="697" spans="2:53" ht="12.75" x14ac:dyDescent="0.2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 s="1">
        <f>+IF(SUM($H697:AE697)+$F697*$B697&gt;$F697,IF(SUM($H697:AE697)&lt;$F697,$F697-SUM($H697:AE697),0),$B697*$F697)</f>
        <v>0</v>
      </c>
      <c r="AG697" s="1">
        <f>+IF(SUM($H697:AF697)+$F697*$B697&gt;$F697,IF(SUM($H697:AF697)&lt;$F697,$F697-SUM($H697:AF697),0),$B697*$F697)</f>
        <v>0</v>
      </c>
      <c r="AH697" s="1">
        <f>+IF(SUM($H697:AG697)+$F697*$B697&gt;$F697,IF(SUM($H697:AG697)&lt;$F697,$F697-SUM($H697:AG697),0),$B697*$F697)</f>
        <v>0</v>
      </c>
      <c r="AI697" s="1">
        <f>+IF(SUM($H697:AH697)+$F697*$B697&gt;$F697,IF(SUM($H697:AH697)&lt;$F697,$F697-SUM($H697:AH697),0),$B697*$F697)</f>
        <v>0</v>
      </c>
      <c r="AJ697" s="1">
        <f>+IF(SUM($H697:AI697)+$F697*$B697&gt;$F697,IF(SUM($H697:AI697)&lt;$F697,$F697-SUM($H697:AI697),0),$B697*$F697)</f>
        <v>0</v>
      </c>
      <c r="AK697" s="1">
        <f>+IF(SUM($H697:AJ697)+$F697*$B697&gt;$F697,IF(SUM($H697:AJ697)&lt;$F697,$F697-SUM($H697:AJ697),0),$B697*$F697)</f>
        <v>0</v>
      </c>
      <c r="AL697" s="1">
        <f>+IF(SUM($H697:AK697)+$F697*$B697&gt;$F697,IF(SUM($H697:AK697)&lt;$F697,$F697-SUM($H697:AK697),0),$B697*$F697)</f>
        <v>0</v>
      </c>
      <c r="AM697" s="1">
        <f>+IF(SUM($H697:AL697)+$F697*$B697&gt;$F697,IF(SUM($H697:AL697)&lt;$F697,$F697-SUM($H697:AL697),0),$B697*$F697)</f>
        <v>0</v>
      </c>
      <c r="AN697" s="1">
        <f>+IF(SUM($H697:AM697)+$F697*$B697&gt;$F697,IF(SUM($H697:AM697)&lt;$F697,$F697-SUM($H697:AM697),0),$B697*$F697)</f>
        <v>0</v>
      </c>
      <c r="AO697" s="1">
        <f>+IF(SUM($H697:AN697)+$F697*$B697&gt;$F697,IF(SUM($H697:AN697)&lt;$F697,$F697-SUM($H697:AN697),0),$B697*$F697)</f>
        <v>0</v>
      </c>
      <c r="AP697" s="1">
        <f>+IF(SUM($H697:AO697)+$F697*$B697&gt;$F697,IF(SUM($H697:AO697)&lt;$F697,$F697-SUM($H697:AO697),0),$B697*$F697)</f>
        <v>0</v>
      </c>
      <c r="AQ697" s="1">
        <f>+IF(SUM($H697:AP697)+$F697*$B697&gt;$F697,IF(SUM($H697:AP697)&lt;$F697,$F697-SUM($H697:AP697),0),$B697*$F697)</f>
        <v>0</v>
      </c>
      <c r="AR697" s="1">
        <f>+IF(SUM($H697:AQ697)+$F697*$B697&gt;$F697,IF(SUM($H697:AQ697)&lt;$F697,$F697-SUM($H697:AQ697),0),$B697*$F697)</f>
        <v>0</v>
      </c>
      <c r="AS697" s="1">
        <f>+IF(SUM($H697:AR697)+$F697*$B697&gt;$F697,IF(SUM($H697:AR697)&lt;$F697,$F697-SUM($H697:AR697),0),$B697*$F697)</f>
        <v>0</v>
      </c>
      <c r="AT697" s="1">
        <f>+IF(SUM($H697:AS697)+$F697*$B697&gt;$F697,IF(SUM($H697:AS697)&lt;$F697,$F697-SUM($H697:AS697),0),$B697*$F697)</f>
        <v>0</v>
      </c>
    </row>
    <row r="698" spans="2:53" ht="12.75" x14ac:dyDescent="0.2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 s="1">
        <f>+IF(SUM($H698:AE698)+$F698*$B698&gt;$F698,IF(SUM($H698:AE698)&lt;$F698,$F698-SUM($H698:AE698),0),$B698*$F698)</f>
        <v>0</v>
      </c>
      <c r="AG698" s="1">
        <f>+IF(SUM($H698:AF698)+$F698*$B698&gt;$F698,IF(SUM($H698:AF698)&lt;$F698,$F698-SUM($H698:AF698),0),$B698*$F698)</f>
        <v>0</v>
      </c>
      <c r="AH698" s="1">
        <f>+IF(SUM($H698:AG698)+$F698*$B698&gt;$F698,IF(SUM($H698:AG698)&lt;$F698,$F698-SUM($H698:AG698),0),$B698*$F698)</f>
        <v>0</v>
      </c>
      <c r="AI698" s="1">
        <f>+IF(SUM($H698:AH698)+$F698*$B698&gt;$F698,IF(SUM($H698:AH698)&lt;$F698,$F698-SUM($H698:AH698),0),$B698*$F698)</f>
        <v>0</v>
      </c>
      <c r="AJ698" s="1">
        <f>+IF(SUM($H698:AI698)+$F698*$B698&gt;$F698,IF(SUM($H698:AI698)&lt;$F698,$F698-SUM($H698:AI698),0),$B698*$F698)</f>
        <v>0</v>
      </c>
      <c r="AK698" s="1">
        <f>+IF(SUM($H698:AJ698)+$F698*$B698&gt;$F698,IF(SUM($H698:AJ698)&lt;$F698,$F698-SUM($H698:AJ698),0),$B698*$F698)</f>
        <v>0</v>
      </c>
      <c r="AL698" s="1">
        <f>+IF(SUM($H698:AK698)+$F698*$B698&gt;$F698,IF(SUM($H698:AK698)&lt;$F698,$F698-SUM($H698:AK698),0),$B698*$F698)</f>
        <v>0</v>
      </c>
      <c r="AM698" s="1">
        <f>+IF(SUM($H698:AL698)+$F698*$B698&gt;$F698,IF(SUM($H698:AL698)&lt;$F698,$F698-SUM($H698:AL698),0),$B698*$F698)</f>
        <v>0</v>
      </c>
      <c r="AN698" s="1">
        <f>+IF(SUM($H698:AM698)+$F698*$B698&gt;$F698,IF(SUM($H698:AM698)&lt;$F698,$F698-SUM($H698:AM698),0),$B698*$F698)</f>
        <v>0</v>
      </c>
      <c r="AO698" s="1">
        <f>+IF(SUM($H698:AN698)+$F698*$B698&gt;$F698,IF(SUM($H698:AN698)&lt;$F698,$F698-SUM($H698:AN698),0),$B698*$F698)</f>
        <v>0</v>
      </c>
      <c r="AP698" s="1">
        <f>+IF(SUM($H698:AO698)+$F698*$B698&gt;$F698,IF(SUM($H698:AO698)&lt;$F698,$F698-SUM($H698:AO698),0),$B698*$F698)</f>
        <v>0</v>
      </c>
      <c r="AQ698" s="1">
        <f>+IF(SUM($H698:AP698)+$F698*$B698&gt;$F698,IF(SUM($H698:AP698)&lt;$F698,$F698-SUM($H698:AP698),0),$B698*$F698)</f>
        <v>0</v>
      </c>
      <c r="AR698" s="1">
        <f>+IF(SUM($H698:AQ698)+$F698*$B698&gt;$F698,IF(SUM($H698:AQ698)&lt;$F698,$F698-SUM($H698:AQ698),0),$B698*$F698)</f>
        <v>0</v>
      </c>
      <c r="AS698" s="1">
        <f>+IF(SUM($H698:AR698)+$F698*$B698&gt;$F698,IF(SUM($H698:AR698)&lt;$F698,$F698-SUM($H698:AR698),0),$B698*$F698)</f>
        <v>0</v>
      </c>
      <c r="AT698" s="1">
        <f>+IF(SUM($H698:AS698)+$F698*$B698&gt;$F698,IF(SUM($H698:AS698)&lt;$F698,$F698-SUM($H698:AS698),0),$B698*$F698)</f>
        <v>0</v>
      </c>
      <c r="AU698" s="1">
        <f>+IF(SUM($H698:AT698)+$F698*$B698&gt;$F698,IF(SUM($H698:AT698)&lt;$F698,$F698-SUM($H698:AT698),0),$B698*$F698)</f>
        <v>0</v>
      </c>
    </row>
    <row r="699" spans="2:53" ht="12.75" x14ac:dyDescent="0.2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 s="1">
        <f>+IF(SUM($H699:AE699)+$F699*$B699&gt;$F699,IF(SUM($H699:AE699)&lt;$F699,$F699-SUM($H699:AE699),0),$B699*$F699)</f>
        <v>0</v>
      </c>
      <c r="AG699" s="1">
        <f>+IF(SUM($H699:AF699)+$F699*$B699&gt;$F699,IF(SUM($H699:AF699)&lt;$F699,$F699-SUM($H699:AF699),0),$B699*$F699)</f>
        <v>0</v>
      </c>
      <c r="AH699" s="1">
        <f>+IF(SUM($H699:AG699)+$F699*$B699&gt;$F699,IF(SUM($H699:AG699)&lt;$F699,$F699-SUM($H699:AG699),0),$B699*$F699)</f>
        <v>0</v>
      </c>
      <c r="AI699" s="1">
        <f>+IF(SUM($H699:AH699)+$F699*$B699&gt;$F699,IF(SUM($H699:AH699)&lt;$F699,$F699-SUM($H699:AH699),0),$B699*$F699)</f>
        <v>0</v>
      </c>
      <c r="AJ699" s="1">
        <f>+IF(SUM($H699:AI699)+$F699*$B699&gt;$F699,IF(SUM($H699:AI699)&lt;$F699,$F699-SUM($H699:AI699),0),$B699*$F699)</f>
        <v>0</v>
      </c>
      <c r="AK699" s="1">
        <f>+IF(SUM($H699:AJ699)+$F699*$B699&gt;$F699,IF(SUM($H699:AJ699)&lt;$F699,$F699-SUM($H699:AJ699),0),$B699*$F699)</f>
        <v>0</v>
      </c>
      <c r="AL699" s="1">
        <f>+IF(SUM($H699:AK699)+$F699*$B699&gt;$F699,IF(SUM($H699:AK699)&lt;$F699,$F699-SUM($H699:AK699),0),$B699*$F699)</f>
        <v>0</v>
      </c>
      <c r="AM699" s="1">
        <f>+IF(SUM($H699:AL699)+$F699*$B699&gt;$F699,IF(SUM($H699:AL699)&lt;$F699,$F699-SUM($H699:AL699),0),$B699*$F699)</f>
        <v>0</v>
      </c>
      <c r="AN699" s="1">
        <f>+IF(SUM($H699:AM699)+$F699*$B699&gt;$F699,IF(SUM($H699:AM699)&lt;$F699,$F699-SUM($H699:AM699),0),$B699*$F699)</f>
        <v>0</v>
      </c>
      <c r="AO699" s="1">
        <f>+IF(SUM($H699:AN699)+$F699*$B699&gt;$F699,IF(SUM($H699:AN699)&lt;$F699,$F699-SUM($H699:AN699),0),$B699*$F699)</f>
        <v>0</v>
      </c>
      <c r="AP699" s="1">
        <f>+IF(SUM($H699:AO699)+$F699*$B699&gt;$F699,IF(SUM($H699:AO699)&lt;$F699,$F699-SUM($H699:AO699),0),$B699*$F699)</f>
        <v>0</v>
      </c>
      <c r="AQ699" s="1">
        <f>+IF(SUM($H699:AP699)+$F699*$B699&gt;$F699,IF(SUM($H699:AP699)&lt;$F699,$F699-SUM($H699:AP699),0),$B699*$F699)</f>
        <v>0</v>
      </c>
      <c r="AR699" s="1">
        <f>+IF(SUM($H699:AQ699)+$F699*$B699&gt;$F699,IF(SUM($H699:AQ699)&lt;$F699,$F699-SUM($H699:AQ699),0),$B699*$F699)</f>
        <v>0</v>
      </c>
      <c r="AS699" s="1">
        <f>+IF(SUM($H699:AR699)+$F699*$B699&gt;$F699,IF(SUM($H699:AR699)&lt;$F699,$F699-SUM($H699:AR699),0),$B699*$F699)</f>
        <v>0</v>
      </c>
      <c r="AT699" s="1">
        <f>+IF(SUM($H699:AS699)+$F699*$B699&gt;$F699,IF(SUM($H699:AS699)&lt;$F699,$F699-SUM($H699:AS699),0),$B699*$F699)</f>
        <v>0</v>
      </c>
      <c r="AU699" s="1">
        <f>+IF(SUM($H699:AT699)+$F699*$B699&gt;$F699,IF(SUM($H699:AT699)&lt;$F699,$F699-SUM($H699:AT699),0),$B699*$F699)</f>
        <v>0</v>
      </c>
      <c r="AV699" s="1">
        <f>+IF(SUM($H699:AU699)+$F699*$B699&gt;$F699,IF(SUM($H699:AU699)&lt;$F699,$F699-SUM($H699:AU699),0),$B699*$F699)</f>
        <v>0</v>
      </c>
    </row>
    <row r="700" spans="2:53" ht="12.75" x14ac:dyDescent="0.2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 s="1">
        <f>+IF(SUM($H700:AE700)+$F700*$B700&gt;$F700,IF(SUM($H700:AE700)&lt;$F700,$F700-SUM($H700:AE700),0),$B700*$F700)</f>
        <v>0</v>
      </c>
      <c r="AG700" s="1">
        <f>+IF(SUM($H700:AF700)+$F700*$B700&gt;$F700,IF(SUM($H700:AF700)&lt;$F700,$F700-SUM($H700:AF700),0),$B700*$F700)</f>
        <v>0</v>
      </c>
      <c r="AH700" s="1">
        <f>+IF(SUM($H700:AG700)+$F700*$B700&gt;$F700,IF(SUM($H700:AG700)&lt;$F700,$F700-SUM($H700:AG700),0),$B700*$F700)</f>
        <v>0</v>
      </c>
      <c r="AI700" s="1">
        <f>+IF(SUM($H700:AH700)+$F700*$B700&gt;$F700,IF(SUM($H700:AH700)&lt;$F700,$F700-SUM($H700:AH700),0),$B700*$F700)</f>
        <v>0</v>
      </c>
      <c r="AJ700" s="1">
        <f>+IF(SUM($H700:AI700)+$F700*$B700&gt;$F700,IF(SUM($H700:AI700)&lt;$F700,$F700-SUM($H700:AI700),0),$B700*$F700)</f>
        <v>0</v>
      </c>
      <c r="AK700" s="1">
        <f>+IF(SUM($H700:AJ700)+$F700*$B700&gt;$F700,IF(SUM($H700:AJ700)&lt;$F700,$F700-SUM($H700:AJ700),0),$B700*$F700)</f>
        <v>0</v>
      </c>
      <c r="AL700" s="1">
        <f>+IF(SUM($H700:AK700)+$F700*$B700&gt;$F700,IF(SUM($H700:AK700)&lt;$F700,$F700-SUM($H700:AK700),0),$B700*$F700)</f>
        <v>0</v>
      </c>
      <c r="AM700" s="1">
        <f>+IF(SUM($H700:AL700)+$F700*$B700&gt;$F700,IF(SUM($H700:AL700)&lt;$F700,$F700-SUM($H700:AL700),0),$B700*$F700)</f>
        <v>0</v>
      </c>
      <c r="AN700" s="1">
        <f>+IF(SUM($H700:AM700)+$F700*$B700&gt;$F700,IF(SUM($H700:AM700)&lt;$F700,$F700-SUM($H700:AM700),0),$B700*$F700)</f>
        <v>0</v>
      </c>
      <c r="AO700" s="1">
        <f>+IF(SUM($H700:AN700)+$F700*$B700&gt;$F700,IF(SUM($H700:AN700)&lt;$F700,$F700-SUM($H700:AN700),0),$B700*$F700)</f>
        <v>0</v>
      </c>
      <c r="AP700" s="1">
        <f>+IF(SUM($H700:AO700)+$F700*$B700&gt;$F700,IF(SUM($H700:AO700)&lt;$F700,$F700-SUM($H700:AO700),0),$B700*$F700)</f>
        <v>0</v>
      </c>
      <c r="AQ700" s="1">
        <f>+IF(SUM($H700:AP700)+$F700*$B700&gt;$F700,IF(SUM($H700:AP700)&lt;$F700,$F700-SUM($H700:AP700),0),$B700*$F700)</f>
        <v>0</v>
      </c>
      <c r="AR700" s="1">
        <f>+IF(SUM($H700:AQ700)+$F700*$B700&gt;$F700,IF(SUM($H700:AQ700)&lt;$F700,$F700-SUM($H700:AQ700),0),$B700*$F700)</f>
        <v>0</v>
      </c>
      <c r="AS700" s="1">
        <f>+IF(SUM($H700:AR700)+$F700*$B700&gt;$F700,IF(SUM($H700:AR700)&lt;$F700,$F700-SUM($H700:AR700),0),$B700*$F700)</f>
        <v>0</v>
      </c>
      <c r="AT700" s="1">
        <f>+IF(SUM($H700:AS700)+$F700*$B700&gt;$F700,IF(SUM($H700:AS700)&lt;$F700,$F700-SUM($H700:AS700),0),$B700*$F700)</f>
        <v>0</v>
      </c>
      <c r="AU700" s="1">
        <f>+IF(SUM($H700:AT700)+$F700*$B700&gt;$F700,IF(SUM($H700:AT700)&lt;$F700,$F700-SUM($H700:AT700),0),$B700*$F700)</f>
        <v>0</v>
      </c>
      <c r="AV700" s="1">
        <f>+IF(SUM($H700:AU700)+$F700*$B700&gt;$F700,IF(SUM($H700:AU700)&lt;$F700,$F700-SUM($H700:AU700),0),$B700*$F700)</f>
        <v>0</v>
      </c>
      <c r="AW700" s="1">
        <f>+IF(SUM($H700:AV700)+$F700*$B700&gt;$F700,IF(SUM($H700:AV700)&lt;$F700,$F700-SUM($H700:AV700),0),$B700*$F700)</f>
        <v>0</v>
      </c>
    </row>
    <row r="701" spans="2:53" ht="12.75" x14ac:dyDescent="0.2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 s="1">
        <f>+IF(SUM($H701:AE701)+$F701*$B701&gt;$F701,IF(SUM($H701:AE701)&lt;$F701,$F701-SUM($H701:AE701),0),$B701*$F701)</f>
        <v>0</v>
      </c>
      <c r="AG701" s="1">
        <f>+IF(SUM($H701:AF701)+$F701*$B701&gt;$F701,IF(SUM($H701:AF701)&lt;$F701,$F701-SUM($H701:AF701),0),$B701*$F701)</f>
        <v>0</v>
      </c>
      <c r="AH701" s="1">
        <f>+IF(SUM($H701:AG701)+$F701*$B701&gt;$F701,IF(SUM($H701:AG701)&lt;$F701,$F701-SUM($H701:AG701),0),$B701*$F701)</f>
        <v>0</v>
      </c>
      <c r="AI701" s="1">
        <f>+IF(SUM($H701:AH701)+$F701*$B701&gt;$F701,IF(SUM($H701:AH701)&lt;$F701,$F701-SUM($H701:AH701),0),$B701*$F701)</f>
        <v>0</v>
      </c>
      <c r="AJ701" s="1">
        <f>+IF(SUM($H701:AI701)+$F701*$B701&gt;$F701,IF(SUM($H701:AI701)&lt;$F701,$F701-SUM($H701:AI701),0),$B701*$F701)</f>
        <v>0</v>
      </c>
      <c r="AK701" s="1">
        <f>+IF(SUM($H701:AJ701)+$F701*$B701&gt;$F701,IF(SUM($H701:AJ701)&lt;$F701,$F701-SUM($H701:AJ701),0),$B701*$F701)</f>
        <v>0</v>
      </c>
      <c r="AL701" s="1">
        <f>+IF(SUM($H701:AK701)+$F701*$B701&gt;$F701,IF(SUM($H701:AK701)&lt;$F701,$F701-SUM($H701:AK701),0),$B701*$F701)</f>
        <v>0</v>
      </c>
      <c r="AM701" s="1">
        <f>+IF(SUM($H701:AL701)+$F701*$B701&gt;$F701,IF(SUM($H701:AL701)&lt;$F701,$F701-SUM($H701:AL701),0),$B701*$F701)</f>
        <v>0</v>
      </c>
      <c r="AN701" s="1">
        <f>+IF(SUM($H701:AM701)+$F701*$B701&gt;$F701,IF(SUM($H701:AM701)&lt;$F701,$F701-SUM($H701:AM701),0),$B701*$F701)</f>
        <v>0</v>
      </c>
      <c r="AO701" s="1">
        <f>+IF(SUM($H701:AN701)+$F701*$B701&gt;$F701,IF(SUM($H701:AN701)&lt;$F701,$F701-SUM($H701:AN701),0),$B701*$F701)</f>
        <v>0</v>
      </c>
      <c r="AP701" s="1">
        <f>+IF(SUM($H701:AO701)+$F701*$B701&gt;$F701,IF(SUM($H701:AO701)&lt;$F701,$F701-SUM($H701:AO701),0),$B701*$F701)</f>
        <v>0</v>
      </c>
      <c r="AQ701" s="1">
        <f>+IF(SUM($H701:AP701)+$F701*$B701&gt;$F701,IF(SUM($H701:AP701)&lt;$F701,$F701-SUM($H701:AP701),0),$B701*$F701)</f>
        <v>0</v>
      </c>
      <c r="AR701" s="1">
        <f>+IF(SUM($H701:AQ701)+$F701*$B701&gt;$F701,IF(SUM($H701:AQ701)&lt;$F701,$F701-SUM($H701:AQ701),0),$B701*$F701)</f>
        <v>0</v>
      </c>
      <c r="AS701" s="1">
        <f>+IF(SUM($H701:AR701)+$F701*$B701&gt;$F701,IF(SUM($H701:AR701)&lt;$F701,$F701-SUM($H701:AR701),0),$B701*$F701)</f>
        <v>0</v>
      </c>
      <c r="AT701" s="1">
        <f>+IF(SUM($H701:AS701)+$F701*$B701&gt;$F701,IF(SUM($H701:AS701)&lt;$F701,$F701-SUM($H701:AS701),0),$B701*$F701)</f>
        <v>0</v>
      </c>
      <c r="AU701" s="1">
        <f>+IF(SUM($H701:AT701)+$F701*$B701&gt;$F701,IF(SUM($H701:AT701)&lt;$F701,$F701-SUM($H701:AT701),0),$B701*$F701)</f>
        <v>0</v>
      </c>
      <c r="AV701" s="1">
        <f>+IF(SUM($H701:AU701)+$F701*$B701&gt;$F701,IF(SUM($H701:AU701)&lt;$F701,$F701-SUM($H701:AU701),0),$B701*$F701)</f>
        <v>0</v>
      </c>
      <c r="AW701" s="1">
        <f>+IF(SUM($H701:AV701)+$F701*$B701&gt;$F701,IF(SUM($H701:AV701)&lt;$F701,$F701-SUM($H701:AV701),0),$B701*$F701)</f>
        <v>0</v>
      </c>
      <c r="AX701" s="1">
        <f>+IF(SUM($H701:AW701)+$F701*$B701&gt;$F701,IF(SUM($H701:AW701)&lt;$F701,$F701-SUM($H701:AW701),0),$B701*$F701)</f>
        <v>0</v>
      </c>
    </row>
    <row r="702" spans="2:53" ht="12.75" x14ac:dyDescent="0.2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 s="1">
        <f>+IF(SUM($H702:AE702)+$F702*$B702&gt;$F702,IF(SUM($H702:AE702)&lt;$F702,$F702-SUM($H702:AE702),0),$B702*$F702)</f>
        <v>0</v>
      </c>
      <c r="AG702" s="1">
        <f>+IF(SUM($H702:AF702)+$F702*$B702&gt;$F702,IF(SUM($H702:AF702)&lt;$F702,$F702-SUM($H702:AF702),0),$B702*$F702)</f>
        <v>0</v>
      </c>
      <c r="AH702" s="1">
        <f>+IF(SUM($H702:AG702)+$F702*$B702&gt;$F702,IF(SUM($H702:AG702)&lt;$F702,$F702-SUM($H702:AG702),0),$B702*$F702)</f>
        <v>0</v>
      </c>
      <c r="AI702" s="1">
        <f>+IF(SUM($H702:AH702)+$F702*$B702&gt;$F702,IF(SUM($H702:AH702)&lt;$F702,$F702-SUM($H702:AH702),0),$B702*$F702)</f>
        <v>0</v>
      </c>
      <c r="AJ702" s="1">
        <f>+IF(SUM($H702:AI702)+$F702*$B702&gt;$F702,IF(SUM($H702:AI702)&lt;$F702,$F702-SUM($H702:AI702),0),$B702*$F702)</f>
        <v>0</v>
      </c>
      <c r="AK702" s="1">
        <f>+IF(SUM($H702:AJ702)+$F702*$B702&gt;$F702,IF(SUM($H702:AJ702)&lt;$F702,$F702-SUM($H702:AJ702),0),$B702*$F702)</f>
        <v>0</v>
      </c>
      <c r="AL702" s="1">
        <f>+IF(SUM($H702:AK702)+$F702*$B702&gt;$F702,IF(SUM($H702:AK702)&lt;$F702,$F702-SUM($H702:AK702),0),$B702*$F702)</f>
        <v>0</v>
      </c>
      <c r="AM702" s="1">
        <f>+IF(SUM($H702:AL702)+$F702*$B702&gt;$F702,IF(SUM($H702:AL702)&lt;$F702,$F702-SUM($H702:AL702),0),$B702*$F702)</f>
        <v>0</v>
      </c>
      <c r="AN702" s="1">
        <f>+IF(SUM($H702:AM702)+$F702*$B702&gt;$F702,IF(SUM($H702:AM702)&lt;$F702,$F702-SUM($H702:AM702),0),$B702*$F702)</f>
        <v>0</v>
      </c>
      <c r="AO702" s="1">
        <f>+IF(SUM($H702:AN702)+$F702*$B702&gt;$F702,IF(SUM($H702:AN702)&lt;$F702,$F702-SUM($H702:AN702),0),$B702*$F702)</f>
        <v>0</v>
      </c>
      <c r="AP702" s="1">
        <f>+IF(SUM($H702:AO702)+$F702*$B702&gt;$F702,IF(SUM($H702:AO702)&lt;$F702,$F702-SUM($H702:AO702),0),$B702*$F702)</f>
        <v>0</v>
      </c>
      <c r="AQ702" s="1">
        <f>+IF(SUM($H702:AP702)+$F702*$B702&gt;$F702,IF(SUM($H702:AP702)&lt;$F702,$F702-SUM($H702:AP702),0),$B702*$F702)</f>
        <v>0</v>
      </c>
      <c r="AR702" s="1">
        <f>+IF(SUM($H702:AQ702)+$F702*$B702&gt;$F702,IF(SUM($H702:AQ702)&lt;$F702,$F702-SUM($H702:AQ702),0),$B702*$F702)</f>
        <v>0</v>
      </c>
      <c r="AS702" s="1">
        <f>+IF(SUM($H702:AR702)+$F702*$B702&gt;$F702,IF(SUM($H702:AR702)&lt;$F702,$F702-SUM($H702:AR702),0),$B702*$F702)</f>
        <v>0</v>
      </c>
      <c r="AT702" s="1">
        <f>+IF(SUM($H702:AS702)+$F702*$B702&gt;$F702,IF(SUM($H702:AS702)&lt;$F702,$F702-SUM($H702:AS702),0),$B702*$F702)</f>
        <v>0</v>
      </c>
      <c r="AU702" s="1">
        <f>+IF(SUM($H702:AT702)+$F702*$B702&gt;$F702,IF(SUM($H702:AT702)&lt;$F702,$F702-SUM($H702:AT702),0),$B702*$F702)</f>
        <v>0</v>
      </c>
      <c r="AV702" s="1">
        <f>+IF(SUM($H702:AU702)+$F702*$B702&gt;$F702,IF(SUM($H702:AU702)&lt;$F702,$F702-SUM($H702:AU702),0),$B702*$F702)</f>
        <v>0</v>
      </c>
      <c r="AW702" s="1">
        <f>+IF(SUM($H702:AV702)+$F702*$B702&gt;$F702,IF(SUM($H702:AV702)&lt;$F702,$F702-SUM($H702:AV702),0),$B702*$F702)</f>
        <v>0</v>
      </c>
      <c r="AX702" s="1">
        <f>+IF(SUM($H702:AW702)+$F702*$B702&gt;$F702,IF(SUM($H702:AW702)&lt;$F702,$F702-SUM($H702:AW702),0),$B702*$F702)</f>
        <v>0</v>
      </c>
      <c r="AY702" s="1">
        <f>+IF(SUM($H702:AX702)+$F702*$B702&gt;$F702,IF(SUM($H702:AX702)&lt;$F702,$F702-SUM($H702:AX702),0),$B702*$F702)</f>
        <v>0</v>
      </c>
    </row>
    <row r="703" spans="2:53" ht="12.75" x14ac:dyDescent="0.2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 s="1">
        <f>+IF(SUM($H703:AE703)+$F703*$B703&gt;$F703,IF(SUM($H703:AE703)&lt;$F703,$F703-SUM($H703:AE703),0),$B703*$F703)</f>
        <v>0</v>
      </c>
      <c r="AG703" s="1">
        <f>+IF(SUM($H703:AF703)+$F703*$B703&gt;$F703,IF(SUM($H703:AF703)&lt;$F703,$F703-SUM($H703:AF703),0),$B703*$F703)</f>
        <v>0</v>
      </c>
      <c r="AH703" s="1">
        <f>+IF(SUM($H703:AG703)+$F703*$B703&gt;$F703,IF(SUM($H703:AG703)&lt;$F703,$F703-SUM($H703:AG703),0),$B703*$F703)</f>
        <v>0</v>
      </c>
      <c r="AI703" s="1">
        <f>+IF(SUM($H703:AH703)+$F703*$B703&gt;$F703,IF(SUM($H703:AH703)&lt;$F703,$F703-SUM($H703:AH703),0),$B703*$F703)</f>
        <v>0</v>
      </c>
      <c r="AJ703" s="1">
        <f>+IF(SUM($H703:AI703)+$F703*$B703&gt;$F703,IF(SUM($H703:AI703)&lt;$F703,$F703-SUM($H703:AI703),0),$B703*$F703)</f>
        <v>0</v>
      </c>
      <c r="AK703" s="1">
        <f>+IF(SUM($H703:AJ703)+$F703*$B703&gt;$F703,IF(SUM($H703:AJ703)&lt;$F703,$F703-SUM($H703:AJ703),0),$B703*$F703)</f>
        <v>0</v>
      </c>
      <c r="AL703" s="1">
        <f>+IF(SUM($H703:AK703)+$F703*$B703&gt;$F703,IF(SUM($H703:AK703)&lt;$F703,$F703-SUM($H703:AK703),0),$B703*$F703)</f>
        <v>0</v>
      </c>
      <c r="AM703" s="1">
        <f>+IF(SUM($H703:AL703)+$F703*$B703&gt;$F703,IF(SUM($H703:AL703)&lt;$F703,$F703-SUM($H703:AL703),0),$B703*$F703)</f>
        <v>0</v>
      </c>
      <c r="AN703" s="1">
        <f>+IF(SUM($H703:AM703)+$F703*$B703&gt;$F703,IF(SUM($H703:AM703)&lt;$F703,$F703-SUM($H703:AM703),0),$B703*$F703)</f>
        <v>0</v>
      </c>
      <c r="AO703" s="1">
        <f>+IF(SUM($H703:AN703)+$F703*$B703&gt;$F703,IF(SUM($H703:AN703)&lt;$F703,$F703-SUM($H703:AN703),0),$B703*$F703)</f>
        <v>0</v>
      </c>
      <c r="AP703" s="1">
        <f>+IF(SUM($H703:AO703)+$F703*$B703&gt;$F703,IF(SUM($H703:AO703)&lt;$F703,$F703-SUM($H703:AO703),0),$B703*$F703)</f>
        <v>0</v>
      </c>
      <c r="AQ703" s="1">
        <f>+IF(SUM($H703:AP703)+$F703*$B703&gt;$F703,IF(SUM($H703:AP703)&lt;$F703,$F703-SUM($H703:AP703),0),$B703*$F703)</f>
        <v>0</v>
      </c>
      <c r="AR703" s="1">
        <f>+IF(SUM($H703:AQ703)+$F703*$B703&gt;$F703,IF(SUM($H703:AQ703)&lt;$F703,$F703-SUM($H703:AQ703),0),$B703*$F703)</f>
        <v>0</v>
      </c>
      <c r="AS703" s="1">
        <f>+IF(SUM($H703:AR703)+$F703*$B703&gt;$F703,IF(SUM($H703:AR703)&lt;$F703,$F703-SUM($H703:AR703),0),$B703*$F703)</f>
        <v>0</v>
      </c>
      <c r="AT703" s="1">
        <f>+IF(SUM($H703:AS703)+$F703*$B703&gt;$F703,IF(SUM($H703:AS703)&lt;$F703,$F703-SUM($H703:AS703),0),$B703*$F703)</f>
        <v>0</v>
      </c>
      <c r="AU703" s="1">
        <f>+IF(SUM($H703:AT703)+$F703*$B703&gt;$F703,IF(SUM($H703:AT703)&lt;$F703,$F703-SUM($H703:AT703),0),$B703*$F703)</f>
        <v>0</v>
      </c>
      <c r="AV703" s="1">
        <f>+IF(SUM($H703:AU703)+$F703*$B703&gt;$F703,IF(SUM($H703:AU703)&lt;$F703,$F703-SUM($H703:AU703),0),$B703*$F703)</f>
        <v>0</v>
      </c>
      <c r="AW703" s="1">
        <f>+IF(SUM($H703:AV703)+$F703*$B703&gt;$F703,IF(SUM($H703:AV703)&lt;$F703,$F703-SUM($H703:AV703),0),$B703*$F703)</f>
        <v>0</v>
      </c>
      <c r="AX703" s="1">
        <f>+IF(SUM($H703:AW703)+$F703*$B703&gt;$F703,IF(SUM($H703:AW703)&lt;$F703,$F703-SUM($H703:AW703),0),$B703*$F703)</f>
        <v>0</v>
      </c>
      <c r="AY703" s="1">
        <f>+IF(SUM($H703:AX703)+$F703*$B703&gt;$F703,IF(SUM($H703:AX703)&lt;$F703,$F703-SUM($H703:AX703),0),$B703*$F703)</f>
        <v>0</v>
      </c>
      <c r="AZ703" s="1">
        <f>+IF(SUM($H703:AY703)+$F703*$B703&gt;$F703,IF(SUM($H703:AY703)&lt;$F703,$F703-SUM($H703:AY703),0),$B703*$F703)</f>
        <v>0</v>
      </c>
    </row>
    <row r="704" spans="2:53" ht="12.75" x14ac:dyDescent="0.2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 s="1">
        <f>+IF(SUM($H704:AE704)+$F704*$B704&gt;$F704,IF(SUM($H704:AE704)&lt;$F704,$F704-SUM($H704:AE704),0),$B704*$F704)</f>
        <v>0</v>
      </c>
      <c r="AG704" s="1">
        <f>+IF(SUM($H704:AF704)+$F704*$B704&gt;$F704,IF(SUM($H704:AF704)&lt;$F704,$F704-SUM($H704:AF704),0),$B704*$F704)</f>
        <v>0</v>
      </c>
      <c r="AH704" s="1">
        <f>+IF(SUM($H704:AG704)+$F704*$B704&gt;$F704,IF(SUM($H704:AG704)&lt;$F704,$F704-SUM($H704:AG704),0),$B704*$F704)</f>
        <v>0</v>
      </c>
      <c r="AI704" s="1">
        <f>+IF(SUM($H704:AH704)+$F704*$B704&gt;$F704,IF(SUM($H704:AH704)&lt;$F704,$F704-SUM($H704:AH704),0),$B704*$F704)</f>
        <v>0</v>
      </c>
      <c r="AJ704" s="1">
        <f>+IF(SUM($H704:AI704)+$F704*$B704&gt;$F704,IF(SUM($H704:AI704)&lt;$F704,$F704-SUM($H704:AI704),0),$B704*$F704)</f>
        <v>0</v>
      </c>
      <c r="AK704" s="1">
        <f>+IF(SUM($H704:AJ704)+$F704*$B704&gt;$F704,IF(SUM($H704:AJ704)&lt;$F704,$F704-SUM($H704:AJ704),0),$B704*$F704)</f>
        <v>0</v>
      </c>
      <c r="AL704" s="1">
        <f>+IF(SUM($H704:AK704)+$F704*$B704&gt;$F704,IF(SUM($H704:AK704)&lt;$F704,$F704-SUM($H704:AK704),0),$B704*$F704)</f>
        <v>0</v>
      </c>
      <c r="AM704" s="1">
        <f>+IF(SUM($H704:AL704)+$F704*$B704&gt;$F704,IF(SUM($H704:AL704)&lt;$F704,$F704-SUM($H704:AL704),0),$B704*$F704)</f>
        <v>0</v>
      </c>
      <c r="AN704" s="1">
        <f>+IF(SUM($H704:AM704)+$F704*$B704&gt;$F704,IF(SUM($H704:AM704)&lt;$F704,$F704-SUM($H704:AM704),0),$B704*$F704)</f>
        <v>0</v>
      </c>
      <c r="AO704" s="1">
        <f>+IF(SUM($H704:AN704)+$F704*$B704&gt;$F704,IF(SUM($H704:AN704)&lt;$F704,$F704-SUM($H704:AN704),0),$B704*$F704)</f>
        <v>0</v>
      </c>
      <c r="AP704" s="1">
        <f>+IF(SUM($H704:AO704)+$F704*$B704&gt;$F704,IF(SUM($H704:AO704)&lt;$F704,$F704-SUM($H704:AO704),0),$B704*$F704)</f>
        <v>0</v>
      </c>
      <c r="AQ704" s="1">
        <f>+IF(SUM($H704:AP704)+$F704*$B704&gt;$F704,IF(SUM($H704:AP704)&lt;$F704,$F704-SUM($H704:AP704),0),$B704*$F704)</f>
        <v>0</v>
      </c>
      <c r="AR704" s="1">
        <f>+IF(SUM($H704:AQ704)+$F704*$B704&gt;$F704,IF(SUM($H704:AQ704)&lt;$F704,$F704-SUM($H704:AQ704),0),$B704*$F704)</f>
        <v>0</v>
      </c>
      <c r="AS704" s="1">
        <f>+IF(SUM($H704:AR704)+$F704*$B704&gt;$F704,IF(SUM($H704:AR704)&lt;$F704,$F704-SUM($H704:AR704),0),$B704*$F704)</f>
        <v>0</v>
      </c>
      <c r="AT704" s="1">
        <f>+IF(SUM($H704:AS704)+$F704*$B704&gt;$F704,IF(SUM($H704:AS704)&lt;$F704,$F704-SUM($H704:AS704),0),$B704*$F704)</f>
        <v>0</v>
      </c>
      <c r="AU704" s="1">
        <f>+IF(SUM($H704:AT704)+$F704*$B704&gt;$F704,IF(SUM($H704:AT704)&lt;$F704,$F704-SUM($H704:AT704),0),$B704*$F704)</f>
        <v>0</v>
      </c>
      <c r="AV704" s="1">
        <f>+IF(SUM($H704:AU704)+$F704*$B704&gt;$F704,IF(SUM($H704:AU704)&lt;$F704,$F704-SUM($H704:AU704),0),$B704*$F704)</f>
        <v>0</v>
      </c>
      <c r="AW704" s="1">
        <f>+IF(SUM($H704:AV704)+$F704*$B704&gt;$F704,IF(SUM($H704:AV704)&lt;$F704,$F704-SUM($H704:AV704),0),$B704*$F704)</f>
        <v>0</v>
      </c>
      <c r="AX704" s="1">
        <f>+IF(SUM($H704:AW704)+$F704*$B704&gt;$F704,IF(SUM($H704:AW704)&lt;$F704,$F704-SUM($H704:AW704),0),$B704*$F704)</f>
        <v>0</v>
      </c>
      <c r="AY704" s="1">
        <f>+IF(SUM($H704:AX704)+$F704*$B704&gt;$F704,IF(SUM($H704:AX704)&lt;$F704,$F704-SUM($H704:AX704),0),$B704*$F704)</f>
        <v>0</v>
      </c>
      <c r="AZ704" s="1">
        <f>+IF(SUM($H704:AY704)+$F704*$B704&gt;$F704,IF(SUM($H704:AY704)&lt;$F704,$F704-SUM($H704:AY704),0),$B704*$F704)</f>
        <v>0</v>
      </c>
      <c r="BA704" s="1">
        <f>+IF(SUM($H704:AZ704)+$F704*$B704&gt;$F704,IF(SUM($H704:AZ704)&lt;$F704,$F704-SUM($H704:AZ704),0),$B704*$F704)</f>
        <v>0</v>
      </c>
    </row>
    <row r="705" spans="2:54" ht="12.75" x14ac:dyDescent="0.2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 s="1">
        <f>+IF(SUM($H705:AE705)+$F705*$B705&gt;$F705,IF(SUM($H705:AE705)&lt;$F705,$F705-SUM($H705:AE705),0),$B705*$F705)</f>
        <v>0</v>
      </c>
      <c r="AG705" s="1">
        <f>+IF(SUM($H705:AF705)+$F705*$B705&gt;$F705,IF(SUM($H705:AF705)&lt;$F705,$F705-SUM($H705:AF705),0),$B705*$F705)</f>
        <v>0</v>
      </c>
      <c r="AH705" s="1">
        <f>+IF(SUM($H705:AG705)+$F705*$B705&gt;$F705,IF(SUM($H705:AG705)&lt;$F705,$F705-SUM($H705:AG705),0),$B705*$F705)</f>
        <v>0</v>
      </c>
      <c r="AI705" s="1">
        <f>+IF(SUM($H705:AH705)+$F705*$B705&gt;$F705,IF(SUM($H705:AH705)&lt;$F705,$F705-SUM($H705:AH705),0),$B705*$F705)</f>
        <v>0</v>
      </c>
      <c r="AJ705" s="1">
        <f>+IF(SUM($H705:AI705)+$F705*$B705&gt;$F705,IF(SUM($H705:AI705)&lt;$F705,$F705-SUM($H705:AI705),0),$B705*$F705)</f>
        <v>0</v>
      </c>
      <c r="AK705" s="1">
        <f>+IF(SUM($H705:AJ705)+$F705*$B705&gt;$F705,IF(SUM($H705:AJ705)&lt;$F705,$F705-SUM($H705:AJ705),0),$B705*$F705)</f>
        <v>0</v>
      </c>
      <c r="AL705" s="1">
        <f>+IF(SUM($H705:AK705)+$F705*$B705&gt;$F705,IF(SUM($H705:AK705)&lt;$F705,$F705-SUM($H705:AK705),0),$B705*$F705)</f>
        <v>0</v>
      </c>
      <c r="AM705" s="1">
        <f>+IF(SUM($H705:AL705)+$F705*$B705&gt;$F705,IF(SUM($H705:AL705)&lt;$F705,$F705-SUM($H705:AL705),0),$B705*$F705)</f>
        <v>0</v>
      </c>
      <c r="AN705" s="1">
        <f>+IF(SUM($H705:AM705)+$F705*$B705&gt;$F705,IF(SUM($H705:AM705)&lt;$F705,$F705-SUM($H705:AM705),0),$B705*$F705)</f>
        <v>0</v>
      </c>
      <c r="AO705" s="1">
        <f>+IF(SUM($H705:AN705)+$F705*$B705&gt;$F705,IF(SUM($H705:AN705)&lt;$F705,$F705-SUM($H705:AN705),0),$B705*$F705)</f>
        <v>0</v>
      </c>
      <c r="AP705" s="1">
        <f>+IF(SUM($H705:AO705)+$F705*$B705&gt;$F705,IF(SUM($H705:AO705)&lt;$F705,$F705-SUM($H705:AO705),0),$B705*$F705)</f>
        <v>0</v>
      </c>
      <c r="AQ705" s="1">
        <f>+IF(SUM($H705:AP705)+$F705*$B705&gt;$F705,IF(SUM($H705:AP705)&lt;$F705,$F705-SUM($H705:AP705),0),$B705*$F705)</f>
        <v>0</v>
      </c>
      <c r="AR705" s="1">
        <f>+IF(SUM($H705:AQ705)+$F705*$B705&gt;$F705,IF(SUM($H705:AQ705)&lt;$F705,$F705-SUM($H705:AQ705),0),$B705*$F705)</f>
        <v>0</v>
      </c>
      <c r="AS705" s="1">
        <f>+IF(SUM($H705:AR705)+$F705*$B705&gt;$F705,IF(SUM($H705:AR705)&lt;$F705,$F705-SUM($H705:AR705),0),$B705*$F705)</f>
        <v>0</v>
      </c>
      <c r="AT705" s="1">
        <f>+IF(SUM($H705:AS705)+$F705*$B705&gt;$F705,IF(SUM($H705:AS705)&lt;$F705,$F705-SUM($H705:AS705),0),$B705*$F705)</f>
        <v>0</v>
      </c>
      <c r="AU705" s="1">
        <f>+IF(SUM($H705:AT705)+$F705*$B705&gt;$F705,IF(SUM($H705:AT705)&lt;$F705,$F705-SUM($H705:AT705),0),$B705*$F705)</f>
        <v>0</v>
      </c>
      <c r="AV705" s="1">
        <f>+IF(SUM($H705:AU705)+$F705*$B705&gt;$F705,IF(SUM($H705:AU705)&lt;$F705,$F705-SUM($H705:AU705),0),$B705*$F705)</f>
        <v>0</v>
      </c>
      <c r="AW705" s="1">
        <f>+IF(SUM($H705:AV705)+$F705*$B705&gt;$F705,IF(SUM($H705:AV705)&lt;$F705,$F705-SUM($H705:AV705),0),$B705*$F705)</f>
        <v>0</v>
      </c>
      <c r="AX705" s="1">
        <f>+IF(SUM($H705:AW705)+$F705*$B705&gt;$F705,IF(SUM($H705:AW705)&lt;$F705,$F705-SUM($H705:AW705),0),$B705*$F705)</f>
        <v>0</v>
      </c>
      <c r="AY705" s="1">
        <f>+IF(SUM($H705:AX705)+$F705*$B705&gt;$F705,IF(SUM($H705:AX705)&lt;$F705,$F705-SUM($H705:AX705),0),$B705*$F705)</f>
        <v>0</v>
      </c>
      <c r="AZ705" s="1">
        <f>+IF(SUM($H705:AY705)+$F705*$B705&gt;$F705,IF(SUM($H705:AY705)&lt;$F705,$F705-SUM($H705:AY705),0),$B705*$F705)</f>
        <v>0</v>
      </c>
      <c r="BA705" s="1">
        <f>+IF(SUM($H705:AZ705)+$F705*$B705&gt;$F705,IF(SUM($H705:AZ705)&lt;$F705,$F705-SUM($H705:AZ705),0),$B705*$F705)</f>
        <v>0</v>
      </c>
      <c r="BB705" s="1">
        <f>+IF(SUM($H705:BA705)+$F705*$B705&gt;$F705,IF(SUM($H705:BA705)&lt;$F705,$F705-SUM($H705:BA705),0),$B705*$F705)</f>
        <v>0</v>
      </c>
    </row>
    <row r="706" spans="2:54" ht="12.75" x14ac:dyDescent="0.2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</row>
    <row r="707" spans="2:54" ht="12.75" x14ac:dyDescent="0.2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</row>
    <row r="708" spans="2:54" ht="12.75" x14ac:dyDescent="0.2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</row>
    <row r="709" spans="2:54" ht="12.75" x14ac:dyDescent="0.2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</row>
    <row r="710" spans="2:54" ht="12.75" x14ac:dyDescent="0.2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</row>
    <row r="711" spans="2:54" ht="12.75" x14ac:dyDescent="0.2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</row>
    <row r="712" spans="2:54" ht="12.75" x14ac:dyDescent="0.2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</row>
    <row r="713" spans="2:54" ht="12.75" x14ac:dyDescent="0.2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</row>
    <row r="714" spans="2:54" ht="12.75" x14ac:dyDescent="0.2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</row>
    <row r="715" spans="2:54" ht="12.75" x14ac:dyDescent="0.2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</row>
    <row r="716" spans="2:54" ht="12.75" x14ac:dyDescent="0.2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</row>
    <row r="717" spans="2:54" ht="12.75" x14ac:dyDescent="0.2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</row>
    <row r="718" spans="2:54" ht="12.75" x14ac:dyDescent="0.2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</row>
    <row r="719" spans="2:54" ht="12.75" x14ac:dyDescent="0.2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</row>
    <row r="720" spans="2:54" ht="12.75" x14ac:dyDescent="0.2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</row>
    <row r="721" spans="2:46" ht="12.75" x14ac:dyDescent="0.2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</row>
    <row r="722" spans="2:46" ht="12.75" x14ac:dyDescent="0.2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</row>
    <row r="723" spans="2:46" ht="12.75" x14ac:dyDescent="0.2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</row>
    <row r="724" spans="2:46" ht="12.75" x14ac:dyDescent="0.2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</row>
    <row r="725" spans="2:46" ht="12.75" x14ac:dyDescent="0.2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</row>
    <row r="726" spans="2:46" ht="12.75" x14ac:dyDescent="0.2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</row>
    <row r="727" spans="2:46" ht="12.75" x14ac:dyDescent="0.2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</row>
    <row r="728" spans="2:46" ht="12.75" x14ac:dyDescent="0.2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</row>
    <row r="729" spans="2:46" ht="12.75" x14ac:dyDescent="0.2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</row>
    <row r="730" spans="2:46" ht="12.75" x14ac:dyDescent="0.2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</row>
    <row r="731" spans="2:46" ht="12.75" x14ac:dyDescent="0.2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</row>
    <row r="732" spans="2:46" ht="12.75" x14ac:dyDescent="0.2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</row>
    <row r="733" spans="2:46" ht="12.75" x14ac:dyDescent="0.2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</row>
    <row r="734" spans="2:46" ht="12.75" x14ac:dyDescent="0.2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</row>
    <row r="735" spans="2:46" ht="12.75" x14ac:dyDescent="0.2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</row>
    <row r="736" spans="2:46" ht="12.75" x14ac:dyDescent="0.2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</row>
    <row r="737" spans="2:46" ht="12.75" x14ac:dyDescent="0.2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</row>
    <row r="738" spans="2:46" ht="12.75" x14ac:dyDescent="0.2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</row>
    <row r="739" spans="2:46" ht="12.75" x14ac:dyDescent="0.2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</row>
    <row r="740" spans="2:46" ht="12.75" x14ac:dyDescent="0.2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</row>
    <row r="741" spans="2:46" ht="12.75" x14ac:dyDescent="0.2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</row>
    <row r="742" spans="2:46" ht="12.75" x14ac:dyDescent="0.2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</row>
    <row r="743" spans="2:46" ht="12.75" x14ac:dyDescent="0.2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</row>
    <row r="744" spans="2:46" ht="12.75" x14ac:dyDescent="0.2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</row>
    <row r="745" spans="2:46" ht="12.75" x14ac:dyDescent="0.2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</row>
    <row r="746" spans="2:46" ht="12.75" x14ac:dyDescent="0.2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</row>
    <row r="747" spans="2:46" ht="12.75" x14ac:dyDescent="0.2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</row>
    <row r="748" spans="2:46" ht="12.75" x14ac:dyDescent="0.2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</row>
    <row r="749" spans="2:46" ht="12.75" x14ac:dyDescent="0.2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</row>
    <row r="750" spans="2:46" ht="12.75" x14ac:dyDescent="0.2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</row>
    <row r="751" spans="2:46" ht="12.75" x14ac:dyDescent="0.2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</row>
    <row r="752" spans="2:46" ht="12.75" x14ac:dyDescent="0.2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</row>
    <row r="753" spans="2:46" ht="12.75" x14ac:dyDescent="0.2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</row>
    <row r="754" spans="2:46" ht="12.75" x14ac:dyDescent="0.2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</row>
    <row r="755" spans="2:46" ht="12.75" x14ac:dyDescent="0.2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</row>
    <row r="756" spans="2:46" ht="12.75" x14ac:dyDescent="0.2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</row>
    <row r="757" spans="2:46" ht="12.75" x14ac:dyDescent="0.2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</row>
    <row r="758" spans="2:46" ht="12.75" x14ac:dyDescent="0.2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</row>
    <row r="759" spans="2:46" ht="12.75" x14ac:dyDescent="0.2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</row>
    <row r="760" spans="2:46" ht="12.75" x14ac:dyDescent="0.2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</row>
    <row r="761" spans="2:46" ht="12.75" x14ac:dyDescent="0.2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</row>
    <row r="762" spans="2:46" ht="12.75" x14ac:dyDescent="0.2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</row>
    <row r="763" spans="2:46" ht="12.75" x14ac:dyDescent="0.2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</row>
    <row r="764" spans="2:46" ht="12.75" x14ac:dyDescent="0.2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</row>
    <row r="765" spans="2:46" ht="12.75" x14ac:dyDescent="0.2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</row>
    <row r="766" spans="2:46" ht="12.75" x14ac:dyDescent="0.2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</row>
    <row r="767" spans="2:46" ht="12.75" x14ac:dyDescent="0.2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</row>
    <row r="768" spans="2:46" ht="12.75" x14ac:dyDescent="0.2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</row>
    <row r="769" spans="2:46" ht="12.75" x14ac:dyDescent="0.2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</row>
    <row r="770" spans="2:46" ht="12.75" x14ac:dyDescent="0.2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</row>
    <row r="771" spans="2:46" ht="12.75" x14ac:dyDescent="0.2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</row>
    <row r="772" spans="2:46" ht="12.75" x14ac:dyDescent="0.2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</row>
    <row r="773" spans="2:46" ht="12.75" x14ac:dyDescent="0.2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</row>
    <row r="774" spans="2:46" ht="12.75" x14ac:dyDescent="0.2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</row>
    <row r="775" spans="2:46" ht="12.75" x14ac:dyDescent="0.2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</row>
    <row r="776" spans="2:46" ht="12.75" x14ac:dyDescent="0.2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</row>
    <row r="777" spans="2:46" ht="12.75" x14ac:dyDescent="0.2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</row>
    <row r="778" spans="2:46" ht="12.75" x14ac:dyDescent="0.2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</row>
    <row r="779" spans="2:46" ht="12.75" x14ac:dyDescent="0.2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</row>
    <row r="780" spans="2:46" ht="12.75" x14ac:dyDescent="0.2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</row>
    <row r="781" spans="2:46" ht="12.75" x14ac:dyDescent="0.2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</row>
    <row r="782" spans="2:46" ht="12.75" x14ac:dyDescent="0.2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</row>
    <row r="783" spans="2:46" ht="12.75" x14ac:dyDescent="0.2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</row>
    <row r="784" spans="2:46" ht="12.75" x14ac:dyDescent="0.2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</row>
    <row r="785" spans="2:46" ht="12.75" x14ac:dyDescent="0.2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</row>
    <row r="786" spans="2:46" ht="12.75" x14ac:dyDescent="0.2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</row>
    <row r="787" spans="2:46" ht="12.75" x14ac:dyDescent="0.2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</row>
    <row r="788" spans="2:46" ht="12.75" x14ac:dyDescent="0.2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</row>
    <row r="789" spans="2:46" ht="12.75" x14ac:dyDescent="0.2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</row>
    <row r="790" spans="2:46" ht="12.75" x14ac:dyDescent="0.2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</row>
    <row r="791" spans="2:46" ht="12.75" x14ac:dyDescent="0.2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</row>
    <row r="792" spans="2:46" ht="12.75" x14ac:dyDescent="0.2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</row>
    <row r="793" spans="2:46" ht="12.75" x14ac:dyDescent="0.2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</row>
    <row r="794" spans="2:46" ht="12.75" x14ac:dyDescent="0.2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</row>
    <row r="795" spans="2:46" ht="12.75" x14ac:dyDescent="0.2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</row>
    <row r="796" spans="2:46" ht="12.75" x14ac:dyDescent="0.2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</row>
    <row r="797" spans="2:46" ht="12.75" x14ac:dyDescent="0.2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</row>
    <row r="798" spans="2:46" ht="12.75" x14ac:dyDescent="0.2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</row>
    <row r="799" spans="2:46" ht="12.75" x14ac:dyDescent="0.2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</row>
    <row r="800" spans="2:46" ht="12.75" x14ac:dyDescent="0.2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</row>
    <row r="801" spans="2:46" ht="12.75" x14ac:dyDescent="0.2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</row>
    <row r="802" spans="2:46" ht="12.75" x14ac:dyDescent="0.2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</row>
    <row r="803" spans="2:46" ht="12.75" x14ac:dyDescent="0.2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</row>
    <row r="804" spans="2:46" ht="12.75" x14ac:dyDescent="0.2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</row>
    <row r="805" spans="2:46" ht="12.75" x14ac:dyDescent="0.2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</row>
    <row r="806" spans="2:46" ht="12.75" x14ac:dyDescent="0.2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</row>
    <row r="807" spans="2:46" ht="12.75" x14ac:dyDescent="0.2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</row>
    <row r="808" spans="2:46" ht="12.75" x14ac:dyDescent="0.2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</row>
    <row r="809" spans="2:46" ht="12.75" x14ac:dyDescent="0.2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</row>
    <row r="810" spans="2:46" ht="12.75" x14ac:dyDescent="0.2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</row>
    <row r="811" spans="2:46" ht="12.75" x14ac:dyDescent="0.2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</row>
    <row r="812" spans="2:46" ht="12.75" x14ac:dyDescent="0.2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</row>
    <row r="813" spans="2:46" ht="12.75" x14ac:dyDescent="0.2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</row>
    <row r="814" spans="2:46" ht="12.75" x14ac:dyDescent="0.2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</row>
    <row r="815" spans="2:46" ht="12.75" x14ac:dyDescent="0.2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</row>
    <row r="816" spans="2:46" ht="12.75" x14ac:dyDescent="0.2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</row>
    <row r="817" spans="2:46" ht="12.75" x14ac:dyDescent="0.2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</row>
    <row r="818" spans="2:46" ht="12.75" x14ac:dyDescent="0.2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</row>
    <row r="819" spans="2:46" ht="12.75" x14ac:dyDescent="0.2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</row>
    <row r="820" spans="2:46" ht="12.75" x14ac:dyDescent="0.2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</row>
    <row r="821" spans="2:46" ht="12.75" x14ac:dyDescent="0.2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</row>
    <row r="822" spans="2:46" ht="12.75" x14ac:dyDescent="0.2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</row>
    <row r="823" spans="2:46" ht="12.75" x14ac:dyDescent="0.2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</row>
    <row r="824" spans="2:46" ht="12.75" x14ac:dyDescent="0.2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</row>
    <row r="825" spans="2:46" ht="12.75" x14ac:dyDescent="0.2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</row>
    <row r="826" spans="2:46" ht="12.75" x14ac:dyDescent="0.2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</row>
    <row r="827" spans="2:46" ht="12.75" x14ac:dyDescent="0.2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</row>
    <row r="828" spans="2:46" ht="12.75" x14ac:dyDescent="0.2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</row>
    <row r="829" spans="2:46" ht="12.75" x14ac:dyDescent="0.2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</row>
    <row r="830" spans="2:46" ht="12.75" x14ac:dyDescent="0.2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</row>
    <row r="831" spans="2:46" ht="12.75" x14ac:dyDescent="0.2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</row>
    <row r="832" spans="2:46" ht="12.75" x14ac:dyDescent="0.2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</row>
    <row r="833" spans="2:46" ht="12.75" x14ac:dyDescent="0.2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</row>
    <row r="834" spans="2:46" ht="12.75" x14ac:dyDescent="0.2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</row>
    <row r="835" spans="2:46" ht="12.75" x14ac:dyDescent="0.2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</row>
    <row r="836" spans="2:46" ht="12.75" x14ac:dyDescent="0.2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</row>
    <row r="837" spans="2:46" ht="12.75" x14ac:dyDescent="0.2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</row>
    <row r="838" spans="2:46" ht="12.75" x14ac:dyDescent="0.2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</row>
    <row r="839" spans="2:46" ht="12.75" x14ac:dyDescent="0.2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</row>
    <row r="840" spans="2:46" ht="12.75" x14ac:dyDescent="0.2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</row>
    <row r="841" spans="2:46" ht="12.75" x14ac:dyDescent="0.2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</row>
    <row r="842" spans="2:46" ht="12.75" x14ac:dyDescent="0.2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</row>
    <row r="843" spans="2:46" ht="12.75" x14ac:dyDescent="0.2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</row>
    <row r="844" spans="2:46" ht="12.75" x14ac:dyDescent="0.2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</row>
    <row r="845" spans="2:46" ht="12.75" x14ac:dyDescent="0.2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</row>
    <row r="846" spans="2:46" ht="12.75" x14ac:dyDescent="0.2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</row>
    <row r="847" spans="2:46" ht="12.75" x14ac:dyDescent="0.2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</row>
    <row r="848" spans="2:46" ht="12.75" x14ac:dyDescent="0.2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</row>
    <row r="849" spans="2:46" ht="12.75" x14ac:dyDescent="0.2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</row>
    <row r="850" spans="2:46" ht="12.75" x14ac:dyDescent="0.2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</row>
    <row r="851" spans="2:46" ht="12.75" x14ac:dyDescent="0.2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</row>
    <row r="852" spans="2:46" ht="12.75" x14ac:dyDescent="0.2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</row>
    <row r="853" spans="2:46" ht="12.75" x14ac:dyDescent="0.2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</row>
    <row r="854" spans="2:46" ht="12.75" x14ac:dyDescent="0.2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</row>
    <row r="855" spans="2:46" ht="12.75" x14ac:dyDescent="0.2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</row>
    <row r="856" spans="2:46" ht="12.75" x14ac:dyDescent="0.2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</row>
    <row r="857" spans="2:46" ht="12.75" x14ac:dyDescent="0.2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</row>
    <row r="858" spans="2:46" ht="12.75" x14ac:dyDescent="0.2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</row>
    <row r="859" spans="2:46" ht="12.75" x14ac:dyDescent="0.2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</row>
    <row r="860" spans="2:46" ht="12.75" x14ac:dyDescent="0.2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</row>
    <row r="861" spans="2:46" ht="12.75" x14ac:dyDescent="0.2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</row>
    <row r="862" spans="2:46" ht="12.75" x14ac:dyDescent="0.2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</row>
    <row r="863" spans="2:46" ht="12.75" x14ac:dyDescent="0.2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</row>
    <row r="864" spans="2:46" ht="12.75" x14ac:dyDescent="0.2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</row>
    <row r="865" spans="2:46" ht="12.75" x14ac:dyDescent="0.2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</row>
    <row r="866" spans="2:46" ht="12.75" x14ac:dyDescent="0.2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</row>
    <row r="867" spans="2:46" ht="12.75" x14ac:dyDescent="0.2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</row>
    <row r="868" spans="2:46" ht="12.75" x14ac:dyDescent="0.2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</row>
    <row r="869" spans="2:46" ht="12.75" x14ac:dyDescent="0.2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</row>
    <row r="870" spans="2:46" ht="12.75" x14ac:dyDescent="0.2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</row>
    <row r="871" spans="2:46" ht="12.75" x14ac:dyDescent="0.2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</row>
    <row r="872" spans="2:46" ht="12.75" x14ac:dyDescent="0.2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</row>
    <row r="873" spans="2:46" ht="12.75" x14ac:dyDescent="0.2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</row>
    <row r="874" spans="2:46" ht="12.75" x14ac:dyDescent="0.2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</row>
    <row r="875" spans="2:46" ht="12.75" x14ac:dyDescent="0.2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</row>
    <row r="876" spans="2:46" ht="12.75" x14ac:dyDescent="0.2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</row>
    <row r="877" spans="2:46" ht="12.75" x14ac:dyDescent="0.2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</row>
    <row r="878" spans="2:46" ht="12.75" x14ac:dyDescent="0.2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</row>
    <row r="879" spans="2:46" ht="12.75" x14ac:dyDescent="0.2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</row>
    <row r="880" spans="2:46" ht="12.75" x14ac:dyDescent="0.2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</row>
    <row r="881" spans="2:46" ht="12.75" x14ac:dyDescent="0.2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</row>
    <row r="882" spans="2:46" ht="12.75" x14ac:dyDescent="0.2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</row>
    <row r="883" spans="2:46" ht="12.75" x14ac:dyDescent="0.2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</row>
    <row r="884" spans="2:46" ht="12.75" x14ac:dyDescent="0.2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</row>
    <row r="885" spans="2:46" ht="12.75" x14ac:dyDescent="0.2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</row>
    <row r="886" spans="2:46" ht="12.75" x14ac:dyDescent="0.2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</row>
    <row r="887" spans="2:46" ht="12.75" x14ac:dyDescent="0.2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</row>
    <row r="888" spans="2:46" ht="12.75" x14ac:dyDescent="0.2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</row>
    <row r="889" spans="2:46" ht="12.75" x14ac:dyDescent="0.2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</row>
    <row r="890" spans="2:46" ht="12.75" x14ac:dyDescent="0.2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</row>
    <row r="891" spans="2:46" ht="12.75" x14ac:dyDescent="0.2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</row>
    <row r="892" spans="2:46" ht="12.75" x14ac:dyDescent="0.2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</row>
    <row r="893" spans="2:46" ht="12.75" x14ac:dyDescent="0.2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</row>
    <row r="894" spans="2:46" ht="12.75" x14ac:dyDescent="0.2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</row>
    <row r="895" spans="2:46" ht="12.75" x14ac:dyDescent="0.2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</row>
    <row r="896" spans="2:46" ht="12.75" x14ac:dyDescent="0.2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</row>
    <row r="897" spans="2:31" ht="12.75" x14ac:dyDescent="0.2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</row>
    <row r="898" spans="2:31" ht="12.75" x14ac:dyDescent="0.2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</row>
    <row r="899" spans="2:31" ht="12.75" x14ac:dyDescent="0.2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</row>
    <row r="900" spans="2:31" ht="12.75" x14ac:dyDescent="0.2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</row>
    <row r="901" spans="2:31" ht="12.75" x14ac:dyDescent="0.2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</row>
    <row r="902" spans="2:31" ht="12.75" x14ac:dyDescent="0.2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</row>
    <row r="903" spans="2:31" ht="12.75" x14ac:dyDescent="0.2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</row>
    <row r="904" spans="2:31" ht="12.75" x14ac:dyDescent="0.2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</row>
    <row r="905" spans="2:31" ht="12.75" x14ac:dyDescent="0.2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</row>
    <row r="906" spans="2:31" ht="12.75" x14ac:dyDescent="0.2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</row>
    <row r="907" spans="2:31" ht="12.75" x14ac:dyDescent="0.2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</row>
    <row r="908" spans="2:31" ht="12.75" x14ac:dyDescent="0.2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</row>
    <row r="909" spans="2:31" ht="12.75" x14ac:dyDescent="0.2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</row>
    <row r="910" spans="2:31" ht="12.75" x14ac:dyDescent="0.2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</row>
    <row r="911" spans="2:31" ht="12.75" x14ac:dyDescent="0.2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</row>
    <row r="912" spans="2:31" ht="12.75" x14ac:dyDescent="0.2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</row>
    <row r="913" spans="2:31" ht="12.75" x14ac:dyDescent="0.2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</row>
    <row r="914" spans="2:31" ht="12.75" x14ac:dyDescent="0.2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</row>
    <row r="915" spans="2:31" ht="12.75" x14ac:dyDescent="0.2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</row>
    <row r="916" spans="2:31" ht="12.75" x14ac:dyDescent="0.2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</row>
    <row r="917" spans="2:31" ht="12.75" x14ac:dyDescent="0.2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</row>
    <row r="918" spans="2:31" ht="12.75" x14ac:dyDescent="0.2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</row>
    <row r="919" spans="2:31" ht="12.75" x14ac:dyDescent="0.2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</row>
    <row r="920" spans="2:31" ht="12.75" x14ac:dyDescent="0.2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</row>
    <row r="921" spans="2:31" ht="12.75" x14ac:dyDescent="0.2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</row>
    <row r="922" spans="2:31" ht="12.75" x14ac:dyDescent="0.2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</row>
    <row r="923" spans="2:31" ht="12.75" x14ac:dyDescent="0.2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</row>
    <row r="924" spans="2:31" ht="12.75" x14ac:dyDescent="0.2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</row>
    <row r="925" spans="2:31" ht="12.75" x14ac:dyDescent="0.2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</row>
    <row r="926" spans="2:31" ht="12.75" x14ac:dyDescent="0.2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</row>
    <row r="927" spans="2:31" ht="12.75" x14ac:dyDescent="0.2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</row>
    <row r="928" spans="2:31" ht="12.75" x14ac:dyDescent="0.2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</row>
    <row r="929" spans="2:31" ht="12.75" x14ac:dyDescent="0.2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</row>
    <row r="930" spans="2:31" ht="12.75" x14ac:dyDescent="0.2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</row>
    <row r="931" spans="2:31" ht="12.75" x14ac:dyDescent="0.2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</row>
    <row r="932" spans="2:31" ht="12.75" x14ac:dyDescent="0.2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</row>
    <row r="933" spans="2:31" ht="12.75" x14ac:dyDescent="0.2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</row>
    <row r="934" spans="2:31" ht="12.75" x14ac:dyDescent="0.2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</row>
    <row r="935" spans="2:31" ht="12.75" x14ac:dyDescent="0.2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</row>
    <row r="936" spans="2:31" ht="12.75" x14ac:dyDescent="0.2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</row>
    <row r="937" spans="2:31" ht="12.75" x14ac:dyDescent="0.2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</row>
    <row r="938" spans="2:31" ht="12.75" x14ac:dyDescent="0.2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</row>
    <row r="939" spans="2:31" ht="12.75" x14ac:dyDescent="0.2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</row>
    <row r="940" spans="2:31" ht="12.75" x14ac:dyDescent="0.2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</row>
    <row r="941" spans="2:31" ht="12.75" x14ac:dyDescent="0.2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</row>
    <row r="942" spans="2:31" ht="12.75" x14ac:dyDescent="0.2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</row>
    <row r="943" spans="2:31" ht="12.75" x14ac:dyDescent="0.2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</row>
    <row r="944" spans="2:31" ht="12.75" x14ac:dyDescent="0.2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</row>
    <row r="945" spans="2:31" ht="12.75" x14ac:dyDescent="0.2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</row>
    <row r="946" spans="2:31" ht="12.75" x14ac:dyDescent="0.2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</row>
    <row r="947" spans="2:31" ht="12.75" x14ac:dyDescent="0.2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</row>
    <row r="948" spans="2:31" ht="12.75" x14ac:dyDescent="0.2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</row>
    <row r="949" spans="2:31" ht="12.75" x14ac:dyDescent="0.2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</row>
    <row r="950" spans="2:31" ht="12.75" x14ac:dyDescent="0.2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</row>
    <row r="951" spans="2:31" ht="12.75" x14ac:dyDescent="0.2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</row>
    <row r="952" spans="2:31" ht="12.75" x14ac:dyDescent="0.2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</row>
    <row r="953" spans="2:31" ht="12.75" x14ac:dyDescent="0.2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</row>
    <row r="954" spans="2:31" ht="12.75" x14ac:dyDescent="0.2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</row>
    <row r="955" spans="2:31" ht="12.75" x14ac:dyDescent="0.2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</row>
    <row r="956" spans="2:31" ht="12.75" x14ac:dyDescent="0.2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</row>
    <row r="957" spans="2:31" ht="12.75" x14ac:dyDescent="0.2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</row>
    <row r="958" spans="2:31" ht="12.75" x14ac:dyDescent="0.2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</row>
    <row r="959" spans="2:31" ht="12.75" x14ac:dyDescent="0.2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</row>
    <row r="960" spans="2:31" ht="12.75" x14ac:dyDescent="0.2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</row>
    <row r="961" spans="2:31" ht="12.75" x14ac:dyDescent="0.2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</row>
    <row r="962" spans="2:31" ht="12.75" x14ac:dyDescent="0.2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</row>
    <row r="963" spans="2:31" ht="12.75" x14ac:dyDescent="0.2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</row>
    <row r="964" spans="2:31" ht="12.75" x14ac:dyDescent="0.2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</row>
    <row r="965" spans="2:31" ht="12.75" x14ac:dyDescent="0.2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</row>
    <row r="966" spans="2:31" ht="12.75" x14ac:dyDescent="0.2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</row>
    <row r="967" spans="2:31" ht="12.75" x14ac:dyDescent="0.2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</row>
    <row r="968" spans="2:31" ht="12.75" x14ac:dyDescent="0.2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</row>
    <row r="969" spans="2:31" ht="12.75" x14ac:dyDescent="0.2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</row>
    <row r="970" spans="2:31" ht="12.75" x14ac:dyDescent="0.2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</row>
    <row r="971" spans="2:31" ht="12.75" x14ac:dyDescent="0.2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</row>
    <row r="972" spans="2:31" ht="12.75" x14ac:dyDescent="0.2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</row>
    <row r="973" spans="2:31" ht="12.75" x14ac:dyDescent="0.2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</row>
    <row r="974" spans="2:31" ht="12.75" x14ac:dyDescent="0.2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</row>
    <row r="975" spans="2:31" ht="12.75" x14ac:dyDescent="0.2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</row>
    <row r="976" spans="2:31" ht="12.75" x14ac:dyDescent="0.2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</row>
    <row r="977" spans="2:31" ht="12.75" x14ac:dyDescent="0.2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</row>
    <row r="978" spans="2:31" ht="12.75" x14ac:dyDescent="0.2">
      <c r="B978"/>
      <c r="C978"/>
      <c r="D978"/>
      <c r="E978"/>
      <c r="F978"/>
    </row>
    <row r="979" spans="2:31" ht="12.75" x14ac:dyDescent="0.2">
      <c r="B979"/>
      <c r="C979"/>
      <c r="D979"/>
      <c r="E979"/>
      <c r="F979"/>
    </row>
    <row r="980" spans="2:31" ht="12.75" x14ac:dyDescent="0.2">
      <c r="B980"/>
      <c r="C980"/>
      <c r="D980"/>
      <c r="E980"/>
      <c r="F980"/>
    </row>
    <row r="981" spans="2:31" ht="12.75" x14ac:dyDescent="0.2">
      <c r="B981"/>
      <c r="C981"/>
      <c r="D981"/>
      <c r="E981"/>
      <c r="F981"/>
    </row>
    <row r="982" spans="2:31" ht="12.75" x14ac:dyDescent="0.2">
      <c r="B982"/>
      <c r="C982"/>
      <c r="D982"/>
      <c r="E982"/>
      <c r="F982"/>
    </row>
    <row r="983" spans="2:31" ht="12.75" x14ac:dyDescent="0.2">
      <c r="B983"/>
      <c r="C983"/>
      <c r="D983"/>
      <c r="E983"/>
      <c r="F983"/>
    </row>
    <row r="984" spans="2:31" ht="12.75" x14ac:dyDescent="0.2">
      <c r="B984"/>
      <c r="C984"/>
      <c r="D984"/>
      <c r="E984"/>
      <c r="F984"/>
    </row>
    <row r="985" spans="2:31" ht="12.75" x14ac:dyDescent="0.2">
      <c r="B985"/>
      <c r="C985"/>
      <c r="D985"/>
      <c r="E985"/>
      <c r="F985"/>
    </row>
    <row r="986" spans="2:31" ht="12.75" x14ac:dyDescent="0.2">
      <c r="B986"/>
      <c r="C986"/>
      <c r="D986"/>
      <c r="E986"/>
      <c r="F986"/>
    </row>
    <row r="987" spans="2:31" ht="12.75" x14ac:dyDescent="0.2">
      <c r="B987"/>
      <c r="C987"/>
      <c r="D987"/>
      <c r="E987"/>
      <c r="F987"/>
    </row>
    <row r="988" spans="2:31" ht="12.75" x14ac:dyDescent="0.2">
      <c r="B988"/>
      <c r="C988"/>
      <c r="D988"/>
      <c r="E988"/>
      <c r="F988"/>
    </row>
    <row r="989" spans="2:31" ht="12.75" x14ac:dyDescent="0.2">
      <c r="B989"/>
      <c r="C989"/>
      <c r="D989"/>
      <c r="E989"/>
      <c r="F989"/>
    </row>
    <row r="990" spans="2:31" ht="12.75" x14ac:dyDescent="0.2">
      <c r="B990"/>
      <c r="C990"/>
      <c r="D990"/>
      <c r="E990"/>
      <c r="F990"/>
    </row>
    <row r="991" spans="2:31" ht="12.75" x14ac:dyDescent="0.2">
      <c r="B991"/>
      <c r="C991"/>
      <c r="D991"/>
      <c r="E991"/>
      <c r="F991"/>
    </row>
    <row r="992" spans="2:31" ht="12.75" x14ac:dyDescent="0.2">
      <c r="B992"/>
      <c r="C992"/>
      <c r="D992"/>
      <c r="E992"/>
      <c r="F992"/>
    </row>
    <row r="993" spans="2:6" ht="12.75" x14ac:dyDescent="0.2">
      <c r="B993"/>
      <c r="C993"/>
      <c r="D993"/>
      <c r="E993"/>
      <c r="F993"/>
    </row>
    <row r="994" spans="2:6" ht="12.75" x14ac:dyDescent="0.2">
      <c r="B994"/>
      <c r="C994"/>
      <c r="D994"/>
      <c r="E994"/>
      <c r="F994"/>
    </row>
    <row r="995" spans="2:6" ht="12.75" x14ac:dyDescent="0.2">
      <c r="B995"/>
      <c r="C995"/>
      <c r="D995"/>
      <c r="E995"/>
      <c r="F995"/>
    </row>
    <row r="996" spans="2:6" ht="12.75" x14ac:dyDescent="0.2">
      <c r="B996"/>
      <c r="C996"/>
      <c r="D996"/>
      <c r="E996"/>
      <c r="F996"/>
    </row>
    <row r="997" spans="2:6" ht="12.75" x14ac:dyDescent="0.2">
      <c r="B997"/>
      <c r="C997"/>
      <c r="D997"/>
      <c r="E997"/>
      <c r="F997"/>
    </row>
    <row r="998" spans="2:6" ht="12.75" x14ac:dyDescent="0.2">
      <c r="B998"/>
      <c r="C998"/>
      <c r="D998"/>
      <c r="E998"/>
      <c r="F998"/>
    </row>
    <row r="999" spans="2:6" ht="12.75" x14ac:dyDescent="0.2">
      <c r="B999"/>
      <c r="C999"/>
      <c r="D999"/>
      <c r="E999"/>
      <c r="F999"/>
    </row>
    <row r="1000" spans="2:6" ht="12.75" x14ac:dyDescent="0.2">
      <c r="B1000"/>
      <c r="C1000"/>
      <c r="D1000"/>
      <c r="E1000"/>
      <c r="F1000"/>
    </row>
    <row r="1001" spans="2:6" ht="12.75" x14ac:dyDescent="0.2">
      <c r="B1001"/>
      <c r="C1001"/>
      <c r="D1001"/>
      <c r="E1001"/>
      <c r="F1001"/>
    </row>
    <row r="1002" spans="2:6" ht="12.75" x14ac:dyDescent="0.2">
      <c r="B1002"/>
      <c r="C1002"/>
      <c r="D1002"/>
      <c r="E1002"/>
      <c r="F1002"/>
    </row>
    <row r="1003" spans="2:6" ht="12.75" x14ac:dyDescent="0.2">
      <c r="B1003"/>
      <c r="C1003"/>
      <c r="D1003"/>
      <c r="E1003"/>
      <c r="F1003"/>
    </row>
    <row r="1004" spans="2:6" ht="12.75" x14ac:dyDescent="0.2">
      <c r="B1004"/>
      <c r="C1004"/>
      <c r="D1004"/>
      <c r="E1004"/>
      <c r="F1004"/>
    </row>
    <row r="1005" spans="2:6" ht="12.75" x14ac:dyDescent="0.2">
      <c r="B1005"/>
      <c r="C1005"/>
      <c r="D1005"/>
      <c r="E1005"/>
      <c r="F1005"/>
    </row>
    <row r="1006" spans="2:6" ht="12.75" x14ac:dyDescent="0.2">
      <c r="B1006"/>
      <c r="C1006"/>
      <c r="D1006"/>
      <c r="E1006"/>
      <c r="F1006"/>
    </row>
    <row r="1007" spans="2:6" ht="12.75" x14ac:dyDescent="0.2">
      <c r="B1007"/>
      <c r="C1007"/>
      <c r="D1007"/>
      <c r="E1007"/>
      <c r="F1007"/>
    </row>
    <row r="1008" spans="2:6" ht="12.75" x14ac:dyDescent="0.2">
      <c r="B1008"/>
      <c r="C1008"/>
      <c r="D1008"/>
      <c r="E1008"/>
      <c r="F1008"/>
    </row>
    <row r="1009" spans="2:6" ht="12.75" x14ac:dyDescent="0.2">
      <c r="B1009"/>
      <c r="C1009"/>
      <c r="D1009"/>
      <c r="E1009"/>
      <c r="F1009"/>
    </row>
    <row r="1010" spans="2:6" ht="12.75" x14ac:dyDescent="0.2">
      <c r="B1010"/>
      <c r="C1010"/>
      <c r="D1010"/>
      <c r="E1010"/>
      <c r="F1010"/>
    </row>
    <row r="1011" spans="2:6" ht="12.75" x14ac:dyDescent="0.2">
      <c r="B1011"/>
      <c r="C1011"/>
      <c r="D1011"/>
      <c r="E1011"/>
      <c r="F1011"/>
    </row>
    <row r="1012" spans="2:6" ht="12.75" x14ac:dyDescent="0.2">
      <c r="B1012"/>
      <c r="C1012"/>
      <c r="D1012"/>
      <c r="E1012"/>
      <c r="F1012"/>
    </row>
    <row r="1013" spans="2:6" ht="12.75" x14ac:dyDescent="0.2">
      <c r="B1013"/>
      <c r="C1013"/>
      <c r="D1013"/>
      <c r="E1013"/>
      <c r="F1013"/>
    </row>
    <row r="1014" spans="2:6" ht="12.75" x14ac:dyDescent="0.2">
      <c r="B1014"/>
      <c r="C1014"/>
      <c r="D1014"/>
      <c r="E1014"/>
      <c r="F1014"/>
    </row>
    <row r="1015" spans="2:6" ht="12.75" x14ac:dyDescent="0.2">
      <c r="B1015"/>
      <c r="C1015"/>
      <c r="D1015"/>
      <c r="E1015"/>
      <c r="F1015"/>
    </row>
    <row r="1016" spans="2:6" ht="12.75" x14ac:dyDescent="0.2">
      <c r="B1016"/>
      <c r="C1016"/>
      <c r="D1016"/>
      <c r="E1016"/>
      <c r="F1016"/>
    </row>
    <row r="1017" spans="2:6" ht="12.75" x14ac:dyDescent="0.2">
      <c r="B1017"/>
      <c r="C1017"/>
      <c r="D1017"/>
      <c r="E1017"/>
      <c r="F1017"/>
    </row>
    <row r="1018" spans="2:6" ht="12.75" x14ac:dyDescent="0.2">
      <c r="B1018"/>
      <c r="C1018"/>
      <c r="D1018"/>
      <c r="E1018"/>
      <c r="F1018"/>
    </row>
    <row r="1019" spans="2:6" ht="12.75" x14ac:dyDescent="0.2">
      <c r="B1019"/>
      <c r="C1019"/>
      <c r="D1019"/>
      <c r="E1019"/>
      <c r="F1019"/>
    </row>
    <row r="1020" spans="2:6" ht="12.75" x14ac:dyDescent="0.2">
      <c r="B1020"/>
      <c r="C1020"/>
      <c r="D1020"/>
      <c r="E1020"/>
      <c r="F1020"/>
    </row>
    <row r="1021" spans="2:6" ht="12.75" x14ac:dyDescent="0.2">
      <c r="B1021"/>
      <c r="C1021"/>
      <c r="D1021"/>
      <c r="E1021"/>
      <c r="F1021"/>
    </row>
    <row r="1022" spans="2:6" ht="12.75" x14ac:dyDescent="0.2">
      <c r="B1022"/>
      <c r="C1022"/>
      <c r="D1022"/>
      <c r="E1022"/>
      <c r="F1022"/>
    </row>
    <row r="1023" spans="2:6" ht="12.75" x14ac:dyDescent="0.2">
      <c r="B1023"/>
      <c r="C1023"/>
      <c r="D1023"/>
      <c r="E1023"/>
      <c r="F1023"/>
    </row>
    <row r="1024" spans="2:6" ht="12.75" x14ac:dyDescent="0.2">
      <c r="B1024"/>
      <c r="C1024"/>
      <c r="D1024"/>
      <c r="E1024"/>
      <c r="F1024"/>
    </row>
    <row r="1025" spans="2:6" ht="12.75" x14ac:dyDescent="0.2">
      <c r="B1025"/>
      <c r="C1025"/>
      <c r="D1025"/>
      <c r="E1025"/>
      <c r="F1025"/>
    </row>
    <row r="1026" spans="2:6" ht="12.75" x14ac:dyDescent="0.2">
      <c r="B1026"/>
      <c r="C1026"/>
      <c r="D1026"/>
      <c r="E1026"/>
      <c r="F1026"/>
    </row>
    <row r="1027" spans="2:6" ht="12.75" x14ac:dyDescent="0.2">
      <c r="B1027"/>
      <c r="C1027"/>
      <c r="D1027"/>
      <c r="E1027"/>
      <c r="F1027"/>
    </row>
    <row r="1028" spans="2:6" ht="12.75" x14ac:dyDescent="0.2">
      <c r="B1028"/>
      <c r="C1028"/>
      <c r="D1028"/>
      <c r="E1028"/>
      <c r="F1028"/>
    </row>
    <row r="1029" spans="2:6" ht="12.75" x14ac:dyDescent="0.2">
      <c r="B1029"/>
      <c r="C1029"/>
      <c r="D1029"/>
      <c r="E1029"/>
      <c r="F1029"/>
    </row>
    <row r="1030" spans="2:6" ht="12.75" x14ac:dyDescent="0.2">
      <c r="B1030"/>
      <c r="C1030"/>
      <c r="D1030"/>
      <c r="E1030"/>
      <c r="F1030"/>
    </row>
    <row r="1031" spans="2:6" ht="12.75" x14ac:dyDescent="0.2">
      <c r="B1031"/>
      <c r="C1031"/>
      <c r="D1031"/>
      <c r="E1031"/>
      <c r="F1031"/>
    </row>
    <row r="1032" spans="2:6" ht="12.75" x14ac:dyDescent="0.2">
      <c r="B1032"/>
      <c r="C1032"/>
      <c r="D1032"/>
      <c r="E1032"/>
      <c r="F1032"/>
    </row>
    <row r="1033" spans="2:6" ht="12.75" x14ac:dyDescent="0.2">
      <c r="B1033"/>
      <c r="C1033"/>
      <c r="D1033"/>
      <c r="E1033"/>
      <c r="F1033"/>
    </row>
    <row r="1034" spans="2:6" ht="12.75" x14ac:dyDescent="0.2">
      <c r="B1034"/>
      <c r="C1034"/>
      <c r="D1034"/>
      <c r="E1034"/>
      <c r="F1034"/>
    </row>
    <row r="1035" spans="2:6" ht="12.75" x14ac:dyDescent="0.2">
      <c r="B1035"/>
      <c r="C1035"/>
      <c r="D1035"/>
      <c r="E1035"/>
      <c r="F1035"/>
    </row>
    <row r="1036" spans="2:6" ht="12.75" x14ac:dyDescent="0.2">
      <c r="B1036"/>
      <c r="C1036"/>
      <c r="D1036"/>
      <c r="E1036"/>
      <c r="F1036"/>
    </row>
    <row r="1037" spans="2:6" ht="12.75" x14ac:dyDescent="0.2">
      <c r="B1037"/>
      <c r="C1037"/>
      <c r="D1037"/>
      <c r="E1037"/>
      <c r="F1037"/>
    </row>
    <row r="1038" spans="2:6" ht="12.75" x14ac:dyDescent="0.2">
      <c r="B1038"/>
      <c r="C1038"/>
      <c r="D1038"/>
      <c r="E1038"/>
      <c r="F1038"/>
    </row>
    <row r="1039" spans="2:6" ht="12.75" x14ac:dyDescent="0.2">
      <c r="B1039"/>
      <c r="C1039"/>
      <c r="D1039"/>
      <c r="E1039"/>
      <c r="F1039"/>
    </row>
    <row r="1040" spans="2:6" ht="12.75" x14ac:dyDescent="0.2">
      <c r="B1040"/>
      <c r="C1040"/>
      <c r="D1040"/>
      <c r="E1040"/>
      <c r="F1040"/>
    </row>
    <row r="1041" spans="2:6" ht="12.75" x14ac:dyDescent="0.2">
      <c r="B1041"/>
      <c r="C1041"/>
      <c r="D1041"/>
      <c r="E1041"/>
      <c r="F1041"/>
    </row>
    <row r="1042" spans="2:6" ht="12.75" x14ac:dyDescent="0.2">
      <c r="B1042"/>
      <c r="C1042"/>
      <c r="D1042"/>
      <c r="E1042"/>
      <c r="F1042"/>
    </row>
    <row r="1043" spans="2:6" ht="12.75" x14ac:dyDescent="0.2">
      <c r="B1043"/>
      <c r="C1043"/>
      <c r="D1043"/>
      <c r="E1043"/>
      <c r="F1043"/>
    </row>
    <row r="1044" spans="2:6" ht="12.75" x14ac:dyDescent="0.2">
      <c r="B1044"/>
      <c r="C1044"/>
      <c r="D1044"/>
      <c r="E1044"/>
      <c r="F1044"/>
    </row>
    <row r="1045" spans="2:6" ht="12.75" x14ac:dyDescent="0.2">
      <c r="B1045"/>
      <c r="C1045"/>
      <c r="D1045"/>
      <c r="E1045"/>
      <c r="F1045"/>
    </row>
    <row r="1046" spans="2:6" ht="12.75" x14ac:dyDescent="0.2">
      <c r="B1046"/>
      <c r="C1046"/>
      <c r="D1046"/>
      <c r="E1046"/>
      <c r="F1046"/>
    </row>
    <row r="1047" spans="2:6" ht="12.75" x14ac:dyDescent="0.2">
      <c r="B1047"/>
      <c r="C1047"/>
      <c r="D1047"/>
      <c r="E1047"/>
      <c r="F1047"/>
    </row>
    <row r="1048" spans="2:6" ht="12.75" x14ac:dyDescent="0.2">
      <c r="B1048"/>
      <c r="C1048"/>
      <c r="D1048"/>
      <c r="E1048"/>
      <c r="F1048"/>
    </row>
    <row r="1049" spans="2:6" ht="12.75" x14ac:dyDescent="0.2">
      <c r="B1049"/>
      <c r="C1049"/>
      <c r="D1049"/>
      <c r="E1049"/>
      <c r="F1049"/>
    </row>
    <row r="1050" spans="2:6" ht="12.75" x14ac:dyDescent="0.2">
      <c r="B1050"/>
      <c r="C1050"/>
      <c r="D1050"/>
      <c r="E1050"/>
      <c r="F1050"/>
    </row>
    <row r="1051" spans="2:6" ht="12.75" x14ac:dyDescent="0.2">
      <c r="B1051"/>
      <c r="C1051"/>
      <c r="D1051"/>
      <c r="E1051"/>
      <c r="F1051"/>
    </row>
    <row r="1052" spans="2:6" ht="12.75" x14ac:dyDescent="0.2">
      <c r="B1052"/>
      <c r="C1052"/>
      <c r="D1052"/>
      <c r="E1052"/>
      <c r="F1052"/>
    </row>
    <row r="1053" spans="2:6" ht="12.75" x14ac:dyDescent="0.2">
      <c r="B1053"/>
      <c r="C1053"/>
      <c r="D1053"/>
      <c r="E1053"/>
      <c r="F1053"/>
    </row>
    <row r="1054" spans="2:6" ht="12.75" x14ac:dyDescent="0.2">
      <c r="B1054"/>
      <c r="C1054"/>
      <c r="D1054"/>
      <c r="E1054"/>
      <c r="F1054"/>
    </row>
    <row r="1055" spans="2:6" ht="12.75" x14ac:dyDescent="0.2">
      <c r="B1055"/>
      <c r="C1055"/>
      <c r="D1055"/>
      <c r="E1055"/>
      <c r="F1055"/>
    </row>
    <row r="1056" spans="2:6" ht="12.75" x14ac:dyDescent="0.2">
      <c r="B1056"/>
      <c r="C1056"/>
      <c r="D1056"/>
      <c r="E1056"/>
      <c r="F1056"/>
    </row>
    <row r="1057" spans="2:6" ht="12.75" x14ac:dyDescent="0.2">
      <c r="B1057"/>
      <c r="C1057"/>
      <c r="D1057"/>
      <c r="E1057"/>
      <c r="F1057"/>
    </row>
    <row r="1058" spans="2:6" ht="12.75" x14ac:dyDescent="0.2">
      <c r="B1058"/>
      <c r="C1058"/>
      <c r="D1058"/>
      <c r="E1058"/>
      <c r="F1058"/>
    </row>
    <row r="1059" spans="2:6" ht="12.75" x14ac:dyDescent="0.2">
      <c r="B1059"/>
      <c r="C1059"/>
      <c r="D1059"/>
      <c r="E1059"/>
      <c r="F1059"/>
    </row>
    <row r="1060" spans="2:6" ht="12.75" x14ac:dyDescent="0.2">
      <c r="B1060"/>
      <c r="C1060"/>
      <c r="D1060"/>
      <c r="E1060"/>
      <c r="F1060"/>
    </row>
    <row r="1061" spans="2:6" ht="12.75" x14ac:dyDescent="0.2">
      <c r="B1061"/>
      <c r="C1061"/>
      <c r="D1061"/>
      <c r="E1061"/>
      <c r="F1061"/>
    </row>
    <row r="1062" spans="2:6" ht="12.75" x14ac:dyDescent="0.2">
      <c r="B1062"/>
      <c r="C1062"/>
      <c r="D1062"/>
      <c r="E1062"/>
      <c r="F1062"/>
    </row>
    <row r="1063" spans="2:6" ht="12.75" x14ac:dyDescent="0.2">
      <c r="B1063"/>
      <c r="C1063"/>
      <c r="D1063"/>
      <c r="E1063"/>
      <c r="F1063"/>
    </row>
    <row r="1064" spans="2:6" ht="12.75" x14ac:dyDescent="0.2">
      <c r="B1064"/>
      <c r="C1064"/>
      <c r="D1064"/>
      <c r="E1064"/>
      <c r="F1064"/>
    </row>
    <row r="1065" spans="2:6" ht="12.75" x14ac:dyDescent="0.2">
      <c r="B1065"/>
      <c r="C1065"/>
      <c r="D1065"/>
      <c r="E1065"/>
      <c r="F1065"/>
    </row>
    <row r="1066" spans="2:6" ht="12.75" x14ac:dyDescent="0.2">
      <c r="B1066"/>
      <c r="C1066"/>
      <c r="D1066"/>
      <c r="E1066"/>
      <c r="F1066"/>
    </row>
    <row r="1067" spans="2:6" ht="12.75" x14ac:dyDescent="0.2">
      <c r="B1067"/>
      <c r="C1067"/>
      <c r="D1067"/>
      <c r="E1067"/>
      <c r="F1067"/>
    </row>
    <row r="1068" spans="2:6" ht="12.75" x14ac:dyDescent="0.2">
      <c r="B1068"/>
      <c r="C1068"/>
      <c r="D1068"/>
      <c r="E1068"/>
      <c r="F1068"/>
    </row>
    <row r="1069" spans="2:6" ht="12.75" x14ac:dyDescent="0.2">
      <c r="B1069"/>
      <c r="C1069"/>
      <c r="D1069"/>
      <c r="E1069"/>
      <c r="F1069"/>
    </row>
    <row r="1070" spans="2:6" ht="12.75" x14ac:dyDescent="0.2">
      <c r="B1070"/>
      <c r="C1070"/>
      <c r="D1070"/>
      <c r="E1070"/>
      <c r="F1070"/>
    </row>
    <row r="1071" spans="2:6" ht="12.75" x14ac:dyDescent="0.2">
      <c r="B1071"/>
      <c r="C1071"/>
      <c r="D1071"/>
      <c r="E1071"/>
      <c r="F1071"/>
    </row>
    <row r="1072" spans="2:6" ht="12.75" x14ac:dyDescent="0.2">
      <c r="B1072"/>
      <c r="C1072"/>
      <c r="D1072"/>
      <c r="E1072"/>
      <c r="F1072"/>
    </row>
    <row r="1073" spans="2:6" ht="12.75" x14ac:dyDescent="0.2">
      <c r="B1073"/>
      <c r="C1073"/>
      <c r="D1073"/>
      <c r="E1073"/>
      <c r="F1073"/>
    </row>
    <row r="1074" spans="2:6" ht="12.75" x14ac:dyDescent="0.2">
      <c r="B1074"/>
      <c r="C1074"/>
      <c r="D1074"/>
      <c r="E1074"/>
      <c r="F1074"/>
    </row>
    <row r="1075" spans="2:6" ht="12.75" x14ac:dyDescent="0.2">
      <c r="B1075"/>
      <c r="C1075"/>
      <c r="D1075"/>
      <c r="E1075"/>
      <c r="F1075"/>
    </row>
    <row r="1076" spans="2:6" ht="12.75" x14ac:dyDescent="0.2">
      <c r="B1076"/>
      <c r="C1076"/>
      <c r="D1076"/>
      <c r="E1076"/>
      <c r="F1076"/>
    </row>
    <row r="1077" spans="2:6" ht="12.75" x14ac:dyDescent="0.2">
      <c r="B1077"/>
      <c r="C1077"/>
      <c r="D1077"/>
      <c r="E1077"/>
      <c r="F1077"/>
    </row>
    <row r="1078" spans="2:6" ht="12.75" x14ac:dyDescent="0.2">
      <c r="B1078"/>
      <c r="C1078"/>
      <c r="D1078"/>
      <c r="E1078"/>
      <c r="F1078"/>
    </row>
    <row r="1079" spans="2:6" ht="12.75" x14ac:dyDescent="0.2">
      <c r="B1079"/>
      <c r="C1079"/>
      <c r="D1079"/>
      <c r="E1079"/>
      <c r="F1079"/>
    </row>
    <row r="1080" spans="2:6" ht="12.75" x14ac:dyDescent="0.2">
      <c r="B1080"/>
      <c r="C1080"/>
      <c r="D1080"/>
      <c r="E1080"/>
      <c r="F1080"/>
    </row>
    <row r="1081" spans="2:6" ht="12.75" x14ac:dyDescent="0.2">
      <c r="B1081"/>
      <c r="C1081"/>
      <c r="D1081"/>
      <c r="E1081"/>
      <c r="F1081"/>
    </row>
    <row r="1082" spans="2:6" ht="12.75" x14ac:dyDescent="0.2">
      <c r="B1082"/>
      <c r="C1082"/>
      <c r="D1082"/>
      <c r="E1082"/>
      <c r="F1082"/>
    </row>
    <row r="1083" spans="2:6" ht="12.75" x14ac:dyDescent="0.2">
      <c r="B1083"/>
      <c r="C1083"/>
      <c r="D1083"/>
      <c r="E1083"/>
      <c r="F1083"/>
    </row>
    <row r="1084" spans="2:6" ht="12.75" x14ac:dyDescent="0.2">
      <c r="B1084"/>
      <c r="C1084"/>
      <c r="D1084"/>
      <c r="E1084"/>
      <c r="F1084"/>
    </row>
    <row r="1085" spans="2:6" ht="12.75" x14ac:dyDescent="0.2">
      <c r="B1085"/>
      <c r="C1085"/>
      <c r="D1085"/>
      <c r="E1085"/>
      <c r="F1085"/>
    </row>
    <row r="1086" spans="2:6" ht="12.75" x14ac:dyDescent="0.2">
      <c r="B1086"/>
      <c r="C1086"/>
      <c r="D1086"/>
      <c r="E1086"/>
      <c r="F1086"/>
    </row>
    <row r="1087" spans="2:6" ht="12.75" x14ac:dyDescent="0.2">
      <c r="B1087"/>
      <c r="C1087"/>
      <c r="D1087"/>
      <c r="E1087"/>
      <c r="F1087"/>
    </row>
    <row r="1088" spans="2:6" ht="12.75" x14ac:dyDescent="0.2">
      <c r="B1088"/>
      <c r="C1088"/>
      <c r="D1088"/>
      <c r="E1088"/>
      <c r="F1088"/>
    </row>
    <row r="1089" spans="2:6" ht="12.75" x14ac:dyDescent="0.2">
      <c r="B1089"/>
      <c r="C1089"/>
      <c r="D1089"/>
      <c r="E1089"/>
      <c r="F1089"/>
    </row>
    <row r="1090" spans="2:6" ht="12.75" x14ac:dyDescent="0.2">
      <c r="B1090"/>
      <c r="C1090"/>
      <c r="D1090"/>
      <c r="E1090"/>
      <c r="F1090"/>
    </row>
    <row r="1091" spans="2:6" ht="12.75" x14ac:dyDescent="0.2">
      <c r="B1091"/>
      <c r="C1091"/>
      <c r="D1091"/>
      <c r="E1091"/>
      <c r="F1091"/>
    </row>
    <row r="1092" spans="2:6" ht="12.75" x14ac:dyDescent="0.2">
      <c r="B1092"/>
      <c r="C1092"/>
      <c r="D1092"/>
      <c r="E1092"/>
      <c r="F1092"/>
    </row>
    <row r="1093" spans="2:6" ht="12.75" x14ac:dyDescent="0.2">
      <c r="B1093"/>
      <c r="C1093"/>
      <c r="D1093"/>
      <c r="E1093"/>
      <c r="F1093"/>
    </row>
    <row r="1094" spans="2:6" ht="12.75" x14ac:dyDescent="0.2">
      <c r="B1094"/>
      <c r="C1094"/>
      <c r="D1094"/>
      <c r="E1094"/>
      <c r="F1094"/>
    </row>
    <row r="1095" spans="2:6" ht="12.75" x14ac:dyDescent="0.2">
      <c r="B1095"/>
      <c r="C1095"/>
      <c r="D1095"/>
      <c r="E1095"/>
      <c r="F1095"/>
    </row>
    <row r="1096" spans="2:6" ht="12.75" x14ac:dyDescent="0.2">
      <c r="B1096"/>
      <c r="C1096"/>
      <c r="D1096"/>
      <c r="E1096"/>
      <c r="F1096"/>
    </row>
    <row r="1097" spans="2:6" ht="12.75" x14ac:dyDescent="0.2">
      <c r="B1097"/>
      <c r="C1097"/>
      <c r="D1097"/>
      <c r="E1097"/>
      <c r="F1097"/>
    </row>
    <row r="1098" spans="2:6" ht="12.75" x14ac:dyDescent="0.2">
      <c r="B1098"/>
      <c r="C1098"/>
      <c r="D1098"/>
      <c r="E1098"/>
      <c r="F1098"/>
    </row>
    <row r="1099" spans="2:6" ht="12.75" x14ac:dyDescent="0.2">
      <c r="B1099"/>
      <c r="C1099"/>
      <c r="D1099"/>
      <c r="E1099"/>
      <c r="F1099"/>
    </row>
    <row r="1100" spans="2:6" ht="12.75" x14ac:dyDescent="0.2">
      <c r="B1100"/>
      <c r="C1100"/>
      <c r="D1100"/>
      <c r="E1100"/>
      <c r="F1100"/>
    </row>
    <row r="1101" spans="2:6" ht="12.75" x14ac:dyDescent="0.2">
      <c r="B1101"/>
      <c r="C1101"/>
      <c r="D1101"/>
      <c r="E1101"/>
      <c r="F1101"/>
    </row>
    <row r="1102" spans="2:6" ht="12.75" x14ac:dyDescent="0.2">
      <c r="B1102"/>
      <c r="C1102"/>
      <c r="D1102"/>
      <c r="E1102"/>
      <c r="F1102"/>
    </row>
    <row r="1103" spans="2:6" ht="12.75" x14ac:dyDescent="0.2">
      <c r="B1103"/>
      <c r="C1103"/>
      <c r="D1103"/>
      <c r="E1103"/>
      <c r="F1103"/>
    </row>
    <row r="1104" spans="2:6" ht="12.75" x14ac:dyDescent="0.2">
      <c r="B1104"/>
      <c r="C1104"/>
      <c r="D1104"/>
      <c r="E1104"/>
      <c r="F1104"/>
    </row>
    <row r="1105" spans="2:6" ht="12.75" x14ac:dyDescent="0.2">
      <c r="B1105"/>
      <c r="C1105"/>
      <c r="D1105"/>
      <c r="E1105"/>
      <c r="F1105"/>
    </row>
    <row r="1106" spans="2:6" ht="12.75" x14ac:dyDescent="0.2">
      <c r="B1106"/>
      <c r="C1106"/>
      <c r="D1106"/>
      <c r="E1106"/>
      <c r="F1106"/>
    </row>
    <row r="1107" spans="2:6" ht="12.75" x14ac:dyDescent="0.2">
      <c r="B1107"/>
      <c r="C1107"/>
      <c r="D1107"/>
      <c r="E1107"/>
      <c r="F1107"/>
    </row>
    <row r="1108" spans="2:6" ht="12.75" x14ac:dyDescent="0.2">
      <c r="B1108"/>
      <c r="C1108"/>
      <c r="D1108"/>
      <c r="E1108"/>
      <c r="F1108"/>
    </row>
    <row r="1109" spans="2:6" ht="12.75" x14ac:dyDescent="0.2">
      <c r="B1109"/>
      <c r="C1109"/>
      <c r="D1109"/>
      <c r="E1109"/>
      <c r="F1109"/>
    </row>
    <row r="1110" spans="2:6" ht="12.75" x14ac:dyDescent="0.2">
      <c r="B1110"/>
      <c r="C1110"/>
      <c r="D1110"/>
      <c r="E1110"/>
      <c r="F1110"/>
    </row>
    <row r="1111" spans="2:6" ht="12.75" x14ac:dyDescent="0.2">
      <c r="B1111"/>
      <c r="C1111"/>
      <c r="D1111"/>
      <c r="E1111"/>
      <c r="F1111"/>
    </row>
    <row r="1112" spans="2:6" ht="12.75" x14ac:dyDescent="0.2">
      <c r="B1112"/>
      <c r="C1112"/>
      <c r="D1112"/>
      <c r="E1112"/>
      <c r="F1112"/>
    </row>
    <row r="1113" spans="2:6" ht="12.75" x14ac:dyDescent="0.2">
      <c r="B1113"/>
      <c r="C1113"/>
      <c r="D1113"/>
      <c r="E1113"/>
      <c r="F1113"/>
    </row>
    <row r="1114" spans="2:6" ht="12.75" x14ac:dyDescent="0.2">
      <c r="B1114"/>
      <c r="C1114"/>
      <c r="D1114"/>
      <c r="E1114"/>
      <c r="F1114"/>
    </row>
    <row r="1115" spans="2:6" ht="12.75" x14ac:dyDescent="0.2">
      <c r="B1115"/>
      <c r="C1115"/>
      <c r="D1115"/>
      <c r="E1115"/>
      <c r="F1115"/>
    </row>
    <row r="1116" spans="2:6" ht="12.75" x14ac:dyDescent="0.2">
      <c r="B1116"/>
      <c r="C1116"/>
      <c r="D1116"/>
      <c r="E1116"/>
      <c r="F1116"/>
    </row>
    <row r="1117" spans="2:6" ht="12.75" x14ac:dyDescent="0.2">
      <c r="B1117"/>
      <c r="C1117"/>
      <c r="D1117"/>
      <c r="E1117"/>
      <c r="F1117"/>
    </row>
    <row r="1118" spans="2:6" ht="12.75" x14ac:dyDescent="0.2">
      <c r="B1118"/>
      <c r="C1118"/>
      <c r="D1118"/>
      <c r="E1118"/>
      <c r="F1118"/>
    </row>
    <row r="1119" spans="2:6" ht="12.75" x14ac:dyDescent="0.2">
      <c r="B1119"/>
      <c r="C1119"/>
      <c r="D1119"/>
      <c r="E1119"/>
      <c r="F1119"/>
    </row>
    <row r="1120" spans="2:6" ht="12.75" x14ac:dyDescent="0.2">
      <c r="B1120"/>
      <c r="C1120"/>
      <c r="D1120"/>
      <c r="E1120"/>
      <c r="F1120"/>
    </row>
    <row r="1121" spans="2:6" ht="12.75" x14ac:dyDescent="0.2">
      <c r="B1121"/>
      <c r="C1121"/>
      <c r="D1121"/>
      <c r="E1121"/>
      <c r="F1121"/>
    </row>
    <row r="1122" spans="2:6" ht="12.75" x14ac:dyDescent="0.2">
      <c r="B1122"/>
      <c r="C1122"/>
      <c r="D1122"/>
      <c r="E1122"/>
      <c r="F1122"/>
    </row>
    <row r="1123" spans="2:6" ht="12.75" x14ac:dyDescent="0.2">
      <c r="B1123"/>
      <c r="C1123"/>
      <c r="D1123"/>
      <c r="E1123"/>
      <c r="F1123"/>
    </row>
    <row r="1124" spans="2:6" ht="12.75" x14ac:dyDescent="0.2">
      <c r="B1124"/>
      <c r="C1124"/>
      <c r="D1124"/>
      <c r="E1124"/>
      <c r="F1124"/>
    </row>
    <row r="1125" spans="2:6" ht="12.75" x14ac:dyDescent="0.2">
      <c r="B1125"/>
      <c r="C1125"/>
      <c r="D1125"/>
      <c r="E1125"/>
      <c r="F1125"/>
    </row>
    <row r="1126" spans="2:6" ht="12.75" x14ac:dyDescent="0.2">
      <c r="B1126"/>
      <c r="C1126"/>
      <c r="D1126"/>
      <c r="E1126"/>
      <c r="F1126"/>
    </row>
    <row r="1127" spans="2:6" ht="12.75" x14ac:dyDescent="0.2">
      <c r="B1127"/>
      <c r="C1127"/>
      <c r="D1127"/>
      <c r="E1127"/>
      <c r="F1127"/>
    </row>
    <row r="1128" spans="2:6" ht="12.75" x14ac:dyDescent="0.2">
      <c r="B1128"/>
      <c r="C1128"/>
      <c r="D1128"/>
      <c r="E1128"/>
      <c r="F1128"/>
    </row>
    <row r="1129" spans="2:6" ht="12.75" x14ac:dyDescent="0.2">
      <c r="B1129"/>
      <c r="C1129"/>
      <c r="D1129"/>
      <c r="E1129"/>
      <c r="F1129"/>
    </row>
    <row r="1130" spans="2:6" ht="12.75" x14ac:dyDescent="0.2">
      <c r="B1130"/>
      <c r="C1130"/>
      <c r="D1130"/>
      <c r="E1130"/>
      <c r="F1130"/>
    </row>
    <row r="1131" spans="2:6" ht="12.75" x14ac:dyDescent="0.2">
      <c r="B1131"/>
      <c r="C1131"/>
      <c r="D1131"/>
      <c r="E1131"/>
      <c r="F1131"/>
    </row>
    <row r="1132" spans="2:6" ht="12.75" x14ac:dyDescent="0.2">
      <c r="B1132"/>
      <c r="C1132"/>
      <c r="D1132"/>
      <c r="E1132"/>
      <c r="F1132"/>
    </row>
    <row r="1133" spans="2:6" ht="12.75" x14ac:dyDescent="0.2">
      <c r="B1133"/>
      <c r="C1133"/>
      <c r="D1133"/>
      <c r="E1133"/>
      <c r="F1133"/>
    </row>
    <row r="1134" spans="2:6" ht="12.75" x14ac:dyDescent="0.2">
      <c r="B1134"/>
      <c r="C1134"/>
      <c r="D1134"/>
      <c r="E1134"/>
      <c r="F1134"/>
    </row>
    <row r="1135" spans="2:6" ht="12.75" x14ac:dyDescent="0.2">
      <c r="B1135"/>
      <c r="C1135"/>
      <c r="D1135"/>
      <c r="E1135"/>
      <c r="F1135"/>
    </row>
    <row r="1136" spans="2:6" ht="12.75" x14ac:dyDescent="0.2">
      <c r="B1136"/>
      <c r="C1136"/>
      <c r="D1136"/>
      <c r="E1136"/>
      <c r="F1136"/>
    </row>
    <row r="1137" spans="2:6" ht="12.75" x14ac:dyDescent="0.2">
      <c r="B1137"/>
      <c r="C1137"/>
      <c r="D1137"/>
      <c r="E1137"/>
      <c r="F1137"/>
    </row>
    <row r="1138" spans="2:6" ht="12.75" x14ac:dyDescent="0.2">
      <c r="B1138"/>
      <c r="C1138"/>
      <c r="D1138"/>
      <c r="E1138"/>
      <c r="F1138"/>
    </row>
    <row r="1139" spans="2:6" ht="12.75" x14ac:dyDescent="0.2">
      <c r="B1139"/>
      <c r="C1139"/>
      <c r="D1139"/>
      <c r="E1139"/>
      <c r="F1139"/>
    </row>
    <row r="1140" spans="2:6" ht="12.75" x14ac:dyDescent="0.2">
      <c r="B1140"/>
      <c r="C1140"/>
      <c r="D1140"/>
      <c r="E1140"/>
      <c r="F1140"/>
    </row>
    <row r="1141" spans="2:6" ht="12.75" x14ac:dyDescent="0.2">
      <c r="B1141"/>
      <c r="C1141"/>
      <c r="D1141"/>
      <c r="E1141"/>
      <c r="F1141"/>
    </row>
    <row r="1142" spans="2:6" ht="12.75" x14ac:dyDescent="0.2">
      <c r="B1142"/>
      <c r="C1142"/>
      <c r="D1142"/>
      <c r="E1142"/>
      <c r="F1142"/>
    </row>
    <row r="1143" spans="2:6" ht="12.75" x14ac:dyDescent="0.2">
      <c r="B1143"/>
      <c r="C1143"/>
      <c r="D1143"/>
      <c r="E1143"/>
      <c r="F1143"/>
    </row>
    <row r="1144" spans="2:6" ht="12.75" x14ac:dyDescent="0.2">
      <c r="B1144"/>
      <c r="C1144"/>
      <c r="D1144"/>
      <c r="E1144"/>
      <c r="F1144"/>
    </row>
    <row r="1145" spans="2:6" ht="12.75" x14ac:dyDescent="0.2">
      <c r="B1145"/>
      <c r="C1145"/>
      <c r="D1145"/>
      <c r="E1145"/>
      <c r="F1145"/>
    </row>
    <row r="1146" spans="2:6" ht="12.75" x14ac:dyDescent="0.2">
      <c r="B1146"/>
      <c r="C1146"/>
      <c r="D1146"/>
      <c r="E1146"/>
      <c r="F1146"/>
    </row>
    <row r="1147" spans="2:6" ht="12.75" x14ac:dyDescent="0.2">
      <c r="B1147"/>
      <c r="C1147"/>
      <c r="D1147"/>
      <c r="E1147"/>
      <c r="F1147"/>
    </row>
    <row r="1148" spans="2:6" ht="12.75" x14ac:dyDescent="0.2">
      <c r="B1148"/>
      <c r="C1148"/>
      <c r="D1148"/>
      <c r="E1148"/>
      <c r="F1148"/>
    </row>
    <row r="1149" spans="2:6" ht="12.75" x14ac:dyDescent="0.2">
      <c r="B1149"/>
      <c r="C1149"/>
      <c r="D1149"/>
      <c r="E1149"/>
      <c r="F1149"/>
    </row>
    <row r="1150" spans="2:6" ht="12.75" x14ac:dyDescent="0.2">
      <c r="B1150"/>
      <c r="C1150"/>
      <c r="D1150"/>
      <c r="E1150"/>
      <c r="F1150"/>
    </row>
    <row r="1151" spans="2:6" ht="12.75" x14ac:dyDescent="0.2">
      <c r="B1151"/>
      <c r="C1151"/>
      <c r="D1151"/>
      <c r="E1151"/>
      <c r="F1151"/>
    </row>
    <row r="1152" spans="2:6" ht="12.75" x14ac:dyDescent="0.2">
      <c r="B1152"/>
      <c r="C1152"/>
      <c r="D1152"/>
      <c r="E1152"/>
      <c r="F1152"/>
    </row>
    <row r="1153" spans="2:6" ht="12.75" x14ac:dyDescent="0.2">
      <c r="B1153"/>
      <c r="C1153"/>
      <c r="D1153"/>
      <c r="E1153"/>
      <c r="F1153"/>
    </row>
    <row r="1154" spans="2:6" ht="12.75" x14ac:dyDescent="0.2">
      <c r="B1154"/>
      <c r="C1154"/>
      <c r="D1154"/>
      <c r="E1154"/>
      <c r="F1154"/>
    </row>
    <row r="1155" spans="2:6" ht="12.75" x14ac:dyDescent="0.2">
      <c r="B1155"/>
      <c r="C1155"/>
      <c r="D1155"/>
      <c r="E1155"/>
      <c r="F1155"/>
    </row>
    <row r="1156" spans="2:6" ht="12.75" x14ac:dyDescent="0.2">
      <c r="B1156"/>
      <c r="C1156"/>
      <c r="D1156"/>
      <c r="E1156"/>
      <c r="F1156"/>
    </row>
    <row r="1157" spans="2:6" ht="12.75" x14ac:dyDescent="0.2">
      <c r="B1157"/>
      <c r="C1157"/>
      <c r="D1157"/>
      <c r="E1157"/>
      <c r="F1157"/>
    </row>
    <row r="1158" spans="2:6" ht="12.75" x14ac:dyDescent="0.2">
      <c r="B1158"/>
      <c r="C1158"/>
      <c r="D1158"/>
      <c r="E1158"/>
      <c r="F1158"/>
    </row>
    <row r="1159" spans="2:6" ht="12.75" x14ac:dyDescent="0.2">
      <c r="B1159"/>
      <c r="C1159"/>
      <c r="D1159"/>
      <c r="E1159"/>
      <c r="F1159"/>
    </row>
    <row r="1160" spans="2:6" ht="12.75" x14ac:dyDescent="0.2">
      <c r="B1160"/>
      <c r="C1160"/>
      <c r="D1160"/>
      <c r="E1160"/>
      <c r="F1160"/>
    </row>
    <row r="1161" spans="2:6" ht="12.75" x14ac:dyDescent="0.2">
      <c r="B1161"/>
      <c r="C1161"/>
      <c r="D1161"/>
      <c r="E1161"/>
      <c r="F1161"/>
    </row>
    <row r="1162" spans="2:6" ht="12.75" x14ac:dyDescent="0.2">
      <c r="B1162"/>
      <c r="C1162"/>
      <c r="D1162"/>
      <c r="E1162"/>
      <c r="F1162"/>
    </row>
    <row r="1163" spans="2:6" ht="12.75" x14ac:dyDescent="0.2">
      <c r="B1163"/>
      <c r="C1163"/>
      <c r="D1163"/>
      <c r="E1163"/>
      <c r="F1163"/>
    </row>
    <row r="1164" spans="2:6" ht="12.75" x14ac:dyDescent="0.2">
      <c r="B1164"/>
      <c r="C1164"/>
      <c r="D1164"/>
      <c r="E1164"/>
      <c r="F1164"/>
    </row>
    <row r="1165" spans="2:6" ht="12.75" x14ac:dyDescent="0.2">
      <c r="B1165"/>
      <c r="C1165"/>
      <c r="D1165"/>
      <c r="E1165"/>
      <c r="F1165"/>
    </row>
    <row r="1166" spans="2:6" ht="12.75" x14ac:dyDescent="0.2">
      <c r="B1166"/>
      <c r="C1166"/>
      <c r="D1166"/>
      <c r="E1166"/>
      <c r="F1166"/>
    </row>
    <row r="1167" spans="2:6" ht="12.75" x14ac:dyDescent="0.2">
      <c r="B1167"/>
      <c r="C1167"/>
      <c r="D1167"/>
      <c r="E1167"/>
      <c r="F1167"/>
    </row>
    <row r="1168" spans="2:6" ht="12.75" x14ac:dyDescent="0.2">
      <c r="B1168"/>
      <c r="C1168"/>
      <c r="D1168"/>
      <c r="E1168"/>
      <c r="F1168"/>
    </row>
    <row r="1169" spans="2:6" ht="12.75" x14ac:dyDescent="0.2">
      <c r="B1169"/>
      <c r="C1169"/>
      <c r="D1169"/>
      <c r="E1169"/>
      <c r="F1169"/>
    </row>
    <row r="1170" spans="2:6" ht="12.75" x14ac:dyDescent="0.2">
      <c r="B1170"/>
      <c r="C1170"/>
      <c r="D1170"/>
      <c r="E1170"/>
      <c r="F1170"/>
    </row>
    <row r="1171" spans="2:6" ht="12.75" x14ac:dyDescent="0.2">
      <c r="B1171"/>
      <c r="C1171"/>
      <c r="D1171"/>
      <c r="E1171"/>
      <c r="F1171"/>
    </row>
    <row r="1172" spans="2:6" ht="12.75" x14ac:dyDescent="0.2">
      <c r="B1172"/>
      <c r="C1172"/>
      <c r="D1172"/>
      <c r="E1172"/>
      <c r="F1172"/>
    </row>
    <row r="1173" spans="2:6" ht="12.75" x14ac:dyDescent="0.2">
      <c r="B1173"/>
      <c r="C1173"/>
      <c r="D1173"/>
      <c r="E1173"/>
      <c r="F1173"/>
    </row>
    <row r="1174" spans="2:6" ht="12.75" x14ac:dyDescent="0.2">
      <c r="B1174"/>
      <c r="C1174"/>
      <c r="D1174"/>
      <c r="E1174"/>
      <c r="F1174"/>
    </row>
    <row r="1175" spans="2:6" ht="12.75" x14ac:dyDescent="0.2">
      <c r="B1175"/>
      <c r="C1175"/>
      <c r="D1175"/>
      <c r="E1175"/>
      <c r="F1175"/>
    </row>
    <row r="1176" spans="2:6" ht="12.75" x14ac:dyDescent="0.2">
      <c r="B1176"/>
      <c r="C1176"/>
      <c r="D1176"/>
      <c r="E1176"/>
      <c r="F1176"/>
    </row>
    <row r="1177" spans="2:6" ht="12.75" x14ac:dyDescent="0.2">
      <c r="B1177"/>
      <c r="C1177"/>
      <c r="D1177"/>
      <c r="E1177"/>
      <c r="F1177"/>
    </row>
    <row r="1178" spans="2:6" ht="12.75" x14ac:dyDescent="0.2">
      <c r="B1178"/>
      <c r="C1178"/>
      <c r="D1178"/>
      <c r="E1178"/>
      <c r="F1178"/>
    </row>
    <row r="1179" spans="2:6" ht="12.75" x14ac:dyDescent="0.2">
      <c r="B1179"/>
      <c r="C1179"/>
      <c r="D1179"/>
      <c r="E1179"/>
      <c r="F1179"/>
    </row>
    <row r="1180" spans="2:6" ht="12.75" x14ac:dyDescent="0.2">
      <c r="B1180"/>
      <c r="C1180"/>
      <c r="D1180"/>
      <c r="E1180"/>
      <c r="F1180"/>
    </row>
    <row r="1181" spans="2:6" ht="12.75" x14ac:dyDescent="0.2">
      <c r="B1181"/>
      <c r="C1181"/>
      <c r="D1181"/>
      <c r="E1181"/>
      <c r="F1181"/>
    </row>
    <row r="1182" spans="2:6" ht="12.75" x14ac:dyDescent="0.2">
      <c r="B1182"/>
      <c r="C1182"/>
      <c r="D1182"/>
      <c r="E1182"/>
      <c r="F1182"/>
    </row>
    <row r="1183" spans="2:6" ht="12.75" x14ac:dyDescent="0.2">
      <c r="B1183"/>
      <c r="C1183"/>
      <c r="D1183"/>
      <c r="E1183"/>
      <c r="F1183"/>
    </row>
    <row r="1184" spans="2:6" ht="12.75" x14ac:dyDescent="0.2">
      <c r="B1184"/>
      <c r="C1184"/>
      <c r="D1184"/>
      <c r="E1184"/>
      <c r="F1184"/>
    </row>
    <row r="1185" spans="2:6" ht="12.75" x14ac:dyDescent="0.2">
      <c r="B1185"/>
      <c r="C1185"/>
      <c r="D1185"/>
      <c r="E1185"/>
      <c r="F1185"/>
    </row>
    <row r="1186" spans="2:6" ht="12.75" x14ac:dyDescent="0.2">
      <c r="B1186"/>
      <c r="C1186"/>
      <c r="D1186"/>
      <c r="E1186"/>
      <c r="F1186"/>
    </row>
    <row r="1187" spans="2:6" ht="12.75" x14ac:dyDescent="0.2">
      <c r="B1187"/>
      <c r="C1187"/>
      <c r="D1187"/>
      <c r="E1187"/>
      <c r="F1187"/>
    </row>
    <row r="1188" spans="2:6" ht="12.75" x14ac:dyDescent="0.2">
      <c r="B1188"/>
      <c r="C1188"/>
      <c r="D1188"/>
      <c r="E1188"/>
      <c r="F1188"/>
    </row>
    <row r="1189" spans="2:6" ht="12.75" x14ac:dyDescent="0.2">
      <c r="B1189"/>
      <c r="C1189"/>
      <c r="D1189"/>
      <c r="E1189"/>
      <c r="F1189"/>
    </row>
    <row r="1190" spans="2:6" ht="12.75" x14ac:dyDescent="0.2">
      <c r="B1190"/>
      <c r="C1190"/>
      <c r="D1190"/>
      <c r="E1190"/>
      <c r="F1190"/>
    </row>
    <row r="1191" spans="2:6" ht="12.75" x14ac:dyDescent="0.2">
      <c r="B1191"/>
      <c r="C1191"/>
      <c r="D1191"/>
      <c r="E1191"/>
      <c r="F1191"/>
    </row>
    <row r="1192" spans="2:6" ht="12.75" x14ac:dyDescent="0.2">
      <c r="B1192"/>
      <c r="C1192"/>
      <c r="D1192"/>
      <c r="E1192"/>
      <c r="F1192"/>
    </row>
    <row r="1193" spans="2:6" ht="12.75" x14ac:dyDescent="0.2">
      <c r="B1193"/>
      <c r="C1193"/>
      <c r="D1193"/>
      <c r="E1193"/>
      <c r="F1193"/>
    </row>
    <row r="1194" spans="2:6" ht="12.75" x14ac:dyDescent="0.2">
      <c r="B1194"/>
      <c r="C1194"/>
      <c r="D1194"/>
      <c r="E1194"/>
      <c r="F1194"/>
    </row>
    <row r="1195" spans="2:6" ht="12.75" x14ac:dyDescent="0.2">
      <c r="B1195"/>
      <c r="C1195"/>
      <c r="D1195"/>
      <c r="E1195"/>
      <c r="F1195"/>
    </row>
    <row r="1196" spans="2:6" ht="12.75" x14ac:dyDescent="0.2">
      <c r="B1196"/>
      <c r="C1196"/>
      <c r="D1196"/>
      <c r="E1196"/>
      <c r="F1196"/>
    </row>
    <row r="1197" spans="2:6" ht="12.75" x14ac:dyDescent="0.2">
      <c r="B1197"/>
      <c r="C1197"/>
      <c r="D1197"/>
      <c r="E1197"/>
      <c r="F1197"/>
    </row>
    <row r="1198" spans="2:6" ht="12.75" x14ac:dyDescent="0.2">
      <c r="B1198"/>
      <c r="C1198"/>
      <c r="D1198"/>
      <c r="E1198"/>
      <c r="F1198"/>
    </row>
    <row r="1199" spans="2:6" ht="12.75" x14ac:dyDescent="0.2">
      <c r="B1199"/>
      <c r="C1199"/>
      <c r="D1199"/>
      <c r="E1199"/>
      <c r="F1199"/>
    </row>
    <row r="1200" spans="2:6" ht="12.75" x14ac:dyDescent="0.2">
      <c r="B1200"/>
      <c r="C1200"/>
      <c r="D1200"/>
      <c r="E1200"/>
      <c r="F1200"/>
    </row>
    <row r="1201" spans="2:6" ht="12.75" x14ac:dyDescent="0.2">
      <c r="B1201"/>
      <c r="C1201"/>
      <c r="D1201"/>
      <c r="E1201"/>
      <c r="F1201"/>
    </row>
    <row r="1202" spans="2:6" ht="12.75" x14ac:dyDescent="0.2">
      <c r="B1202"/>
      <c r="C1202"/>
      <c r="D1202"/>
      <c r="E1202"/>
      <c r="F1202"/>
    </row>
    <row r="1203" spans="2:6" ht="12.75" x14ac:dyDescent="0.2">
      <c r="B1203"/>
      <c r="C1203"/>
      <c r="D1203"/>
      <c r="E1203"/>
      <c r="F1203"/>
    </row>
    <row r="1204" spans="2:6" ht="12.75" x14ac:dyDescent="0.2">
      <c r="B1204"/>
      <c r="C1204"/>
      <c r="D1204"/>
      <c r="E1204"/>
      <c r="F1204"/>
    </row>
    <row r="1205" spans="2:6" ht="12.75" x14ac:dyDescent="0.2">
      <c r="B1205"/>
      <c r="C1205"/>
      <c r="D1205"/>
      <c r="E1205"/>
      <c r="F1205"/>
    </row>
    <row r="1206" spans="2:6" ht="12.75" x14ac:dyDescent="0.2">
      <c r="B1206"/>
      <c r="C1206"/>
      <c r="D1206"/>
      <c r="E1206"/>
      <c r="F1206"/>
    </row>
    <row r="1207" spans="2:6" ht="12.75" x14ac:dyDescent="0.2">
      <c r="B1207"/>
      <c r="C1207"/>
      <c r="D1207"/>
      <c r="E1207"/>
      <c r="F1207"/>
    </row>
    <row r="1208" spans="2:6" ht="12.75" x14ac:dyDescent="0.2">
      <c r="B1208"/>
      <c r="C1208"/>
      <c r="D1208"/>
      <c r="E1208"/>
      <c r="F1208"/>
    </row>
    <row r="1209" spans="2:6" ht="12.75" x14ac:dyDescent="0.2">
      <c r="B1209"/>
      <c r="C1209"/>
      <c r="D1209"/>
      <c r="E1209"/>
      <c r="F1209"/>
    </row>
    <row r="1210" spans="2:6" ht="12.75" x14ac:dyDescent="0.2">
      <c r="B1210"/>
      <c r="C1210"/>
      <c r="D1210"/>
      <c r="E1210"/>
      <c r="F1210"/>
    </row>
    <row r="1211" spans="2:6" ht="12.75" x14ac:dyDescent="0.2">
      <c r="B1211"/>
      <c r="C1211"/>
      <c r="D1211"/>
      <c r="E1211"/>
      <c r="F1211"/>
    </row>
    <row r="1212" spans="2:6" ht="12.75" x14ac:dyDescent="0.2">
      <c r="B1212"/>
      <c r="C1212"/>
      <c r="D1212"/>
      <c r="E1212"/>
      <c r="F1212"/>
    </row>
    <row r="1213" spans="2:6" ht="12.75" x14ac:dyDescent="0.2">
      <c r="B1213"/>
      <c r="C1213"/>
      <c r="D1213"/>
      <c r="E1213"/>
      <c r="F1213"/>
    </row>
    <row r="1214" spans="2:6" ht="12.75" x14ac:dyDescent="0.2">
      <c r="B1214"/>
      <c r="C1214"/>
      <c r="D1214"/>
      <c r="E1214"/>
      <c r="F1214"/>
    </row>
  </sheetData>
  <mergeCells count="5">
    <mergeCell ref="A1:F1"/>
    <mergeCell ref="A89:F89"/>
    <mergeCell ref="A173:F173"/>
    <mergeCell ref="G1:L1"/>
    <mergeCell ref="M1:R1"/>
  </mergeCells>
  <phoneticPr fontId="0" type="noConversion"/>
  <pageMargins left="0.43307086614173229" right="0.27559055118110237" top="0.27559055118110237" bottom="0.51181102362204722" header="0.23622047244094491" footer="0.51181102362204722"/>
  <pageSetup paperSize="9" scale="75" orientation="portrait" horizontalDpi="4294967294" vertic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DR</vt:lpstr>
      <vt:lpstr>Balanco</vt:lpstr>
      <vt:lpstr>Folha1</vt:lpstr>
      <vt:lpstr>Folha2</vt:lpstr>
    </vt:vector>
  </TitlesOfParts>
  <Company>BCP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 NICOLAU</dc:creator>
  <cp:lastModifiedBy>Lusa</cp:lastModifiedBy>
  <cp:lastPrinted>2020-06-16T09:50:24Z</cp:lastPrinted>
  <dcterms:created xsi:type="dcterms:W3CDTF">2007-02-10T20:54:40Z</dcterms:created>
  <dcterms:modified xsi:type="dcterms:W3CDTF">2020-09-28T15:55:25Z</dcterms:modified>
</cp:coreProperties>
</file>